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40" windowWidth="15570" windowHeight="12090"/>
  </bookViews>
  <sheets>
    <sheet name="доходы" sheetId="5" r:id="rId1"/>
  </sheets>
  <definedNames>
    <definedName name="_xlnm.Print_Titles" localSheetId="0">доходы!$3:$3</definedName>
    <definedName name="_xlnm.Print_Area" localSheetId="0">доходы!$A$1:$I$67</definedName>
  </definedNames>
  <calcPr calcId="145621"/>
</workbook>
</file>

<file path=xl/calcChain.xml><?xml version="1.0" encoding="utf-8"?>
<calcChain xmlns="http://schemas.openxmlformats.org/spreadsheetml/2006/main">
  <c r="I51" i="5" l="1"/>
  <c r="I44" i="5"/>
  <c r="I45" i="5"/>
  <c r="I23" i="5" l="1"/>
  <c r="J23" i="5" s="1"/>
  <c r="I64" i="5" l="1"/>
  <c r="E59" i="5" l="1"/>
  <c r="F59" i="5"/>
  <c r="G59" i="5"/>
  <c r="H59" i="5"/>
  <c r="D59" i="5"/>
  <c r="I61" i="5"/>
  <c r="I31" i="5" l="1"/>
  <c r="I46" i="5" l="1"/>
  <c r="E16" i="5" l="1"/>
  <c r="F16" i="5"/>
  <c r="G16" i="5"/>
  <c r="H16" i="5"/>
  <c r="D16" i="5"/>
  <c r="I33" i="5"/>
  <c r="E41" i="5"/>
  <c r="F41" i="5"/>
  <c r="G41" i="5"/>
  <c r="H41" i="5"/>
  <c r="D41" i="5"/>
  <c r="E37" i="5"/>
  <c r="F37" i="5"/>
  <c r="G37" i="5"/>
  <c r="H37" i="5"/>
  <c r="D37" i="5"/>
  <c r="I17" i="5" l="1"/>
  <c r="I18" i="5"/>
  <c r="I16" i="5"/>
  <c r="I65" i="5" l="1"/>
  <c r="E53" i="5"/>
  <c r="F53" i="5"/>
  <c r="G53" i="5"/>
  <c r="H53" i="5"/>
  <c r="D53" i="5"/>
  <c r="I62" i="5" l="1"/>
  <c r="I48" i="5"/>
  <c r="I43" i="5"/>
  <c r="I40" i="5"/>
  <c r="I34" i="5"/>
  <c r="I50" i="5" l="1"/>
  <c r="I63" i="5"/>
  <c r="I42" i="5"/>
  <c r="I47" i="5"/>
  <c r="I49" i="5"/>
  <c r="I52" i="5"/>
  <c r="I39" i="5"/>
  <c r="I55" i="5" l="1"/>
  <c r="I38" i="5" l="1"/>
  <c r="I54" i="5"/>
  <c r="I56" i="5"/>
  <c r="I57" i="5"/>
  <c r="I58" i="5"/>
  <c r="I60" i="5"/>
  <c r="E29" i="5"/>
  <c r="F29" i="5"/>
  <c r="G29" i="5"/>
  <c r="H29" i="5"/>
  <c r="D29" i="5"/>
  <c r="I32" i="5"/>
  <c r="E27" i="5"/>
  <c r="F27" i="5"/>
  <c r="G27" i="5"/>
  <c r="H27" i="5"/>
  <c r="D27" i="5"/>
  <c r="E25" i="5"/>
  <c r="F25" i="5"/>
  <c r="G25" i="5"/>
  <c r="H25" i="5"/>
  <c r="I26" i="5"/>
  <c r="I28" i="5"/>
  <c r="I30" i="5"/>
  <c r="D25" i="5"/>
  <c r="E20" i="5"/>
  <c r="F20" i="5"/>
  <c r="G20" i="5"/>
  <c r="H20" i="5"/>
  <c r="D20" i="5"/>
  <c r="I22" i="5"/>
  <c r="I24" i="5"/>
  <c r="I21" i="5"/>
  <c r="E12" i="5"/>
  <c r="F12" i="5"/>
  <c r="G12" i="5"/>
  <c r="H12" i="5"/>
  <c r="D12" i="5"/>
  <c r="I8" i="5"/>
  <c r="I9" i="5"/>
  <c r="I10" i="5"/>
  <c r="I11" i="5"/>
  <c r="I13" i="5"/>
  <c r="I14" i="5"/>
  <c r="I15" i="5"/>
  <c r="E7" i="5"/>
  <c r="F7" i="5"/>
  <c r="G7" i="5"/>
  <c r="H7" i="5"/>
  <c r="D7" i="5"/>
  <c r="E5" i="5"/>
  <c r="F5" i="5"/>
  <c r="G5" i="5"/>
  <c r="H5" i="5"/>
  <c r="D5" i="5"/>
  <c r="I6" i="5"/>
  <c r="E4" i="5" l="1"/>
  <c r="H4" i="5"/>
  <c r="F4" i="5"/>
  <c r="G4" i="5"/>
  <c r="D4" i="5"/>
  <c r="E36" i="5"/>
  <c r="E35" i="5" s="1"/>
  <c r="E66" i="5" s="1"/>
  <c r="I59" i="5"/>
  <c r="J60" i="5" s="1"/>
  <c r="I53" i="5"/>
  <c r="J54" i="5" s="1"/>
  <c r="H36" i="5"/>
  <c r="H35" i="5" s="1"/>
  <c r="I29" i="5"/>
  <c r="J29" i="5" s="1"/>
  <c r="I41" i="5"/>
  <c r="J42" i="5" s="1"/>
  <c r="G36" i="5"/>
  <c r="G35" i="5" s="1"/>
  <c r="F36" i="5"/>
  <c r="F35" i="5" s="1"/>
  <c r="F66" i="5" s="1"/>
  <c r="D36" i="5"/>
  <c r="D35" i="5" s="1"/>
  <c r="I37" i="5"/>
  <c r="J38" i="5" s="1"/>
  <c r="I27" i="5"/>
  <c r="J27" i="5" s="1"/>
  <c r="I25" i="5"/>
  <c r="J25" i="5" s="1"/>
  <c r="I20" i="5"/>
  <c r="J20" i="5" s="1"/>
  <c r="I19" i="5"/>
  <c r="J19" i="5" s="1"/>
  <c r="I12" i="5"/>
  <c r="J12" i="5" s="1"/>
  <c r="I7" i="5"/>
  <c r="J7" i="5" s="1"/>
  <c r="I5" i="5"/>
  <c r="J5" i="5" s="1"/>
  <c r="J6" i="5"/>
  <c r="J8" i="5"/>
  <c r="J9" i="5"/>
  <c r="J10" i="5"/>
  <c r="J11" i="5"/>
  <c r="J13" i="5"/>
  <c r="J14" i="5"/>
  <c r="J15" i="5"/>
  <c r="J21" i="5"/>
  <c r="J22" i="5"/>
  <c r="J24" i="5"/>
  <c r="J26" i="5"/>
  <c r="J28" i="5"/>
  <c r="J30" i="5"/>
  <c r="J32" i="5"/>
  <c r="J33" i="5"/>
  <c r="J35" i="5"/>
  <c r="J39" i="5"/>
  <c r="J41" i="5"/>
  <c r="J47" i="5"/>
  <c r="J52" i="5"/>
  <c r="J53" i="5"/>
  <c r="J55" i="5"/>
  <c r="J57" i="5"/>
  <c r="J58" i="5"/>
  <c r="J59" i="5"/>
  <c r="J65" i="5"/>
  <c r="J66" i="5"/>
  <c r="H66" i="5" l="1"/>
  <c r="G66" i="5"/>
  <c r="I36" i="5"/>
  <c r="J37" i="5" s="1"/>
  <c r="I4" i="5"/>
  <c r="J4" i="5" s="1"/>
  <c r="I35" i="5" l="1"/>
  <c r="J36" i="5" s="1"/>
  <c r="D66" i="5"/>
  <c r="I66" i="5" s="1"/>
  <c r="J67" i="5" s="1"/>
</calcChain>
</file>

<file path=xl/sharedStrings.xml><?xml version="1.0" encoding="utf-8"?>
<sst xmlns="http://schemas.openxmlformats.org/spreadsheetml/2006/main" count="136" uniqueCount="136">
  <si>
    <t>Прочие безвозмездные поступления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</si>
  <si>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</si>
  <si>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</si>
  <si>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</si>
  <si>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</si>
  <si>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</si>
  <si>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</si>
  <si>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1 16 00000 00 0000 000</t>
  </si>
  <si>
    <t>ДОХОДЫ ОТ ПРОДАЖИ МАТЕРИАЛЬНЫХ И НЕМАТЕРИАЛЬНЫХ АКТИВОВ</t>
  </si>
  <si>
    <t>1 14 00000 00 0000 000</t>
  </si>
  <si>
    <t>ДОХОДЫ ОТ ОКАЗАНИЯ ПЛАТНЫХ УСЛУГ (РАБОТ) И КОМПЕНСАЦИИ ЗАТРАТ ГОСУДАРСТВА</t>
  </si>
  <si>
    <t>1 13 00000 00 0000 000</t>
  </si>
  <si>
    <t>ПЛАТЕЖИ ПРИ ПОЛЬЗОВАНИИ ПРИРОДНЫМИ РЕСУРСАМИ</t>
  </si>
  <si>
    <t>1 12 00000 00 0000 000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</si>
  <si>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</si>
  <si>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</si>
  <si>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</t>
  </si>
  <si>
    <t>1 08 00000 00 0000 000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</si>
  <si>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</si>
  <si>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</si>
  <si>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</si>
  <si>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</si>
  <si>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</si>
  <si>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</si>
  <si>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</si>
  <si>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</si>
  <si>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</si>
  <si>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</si>
  <si>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НАЛОГИ НА ТОВАРЫ (РАБОТЫ, УСЛУГИ), РЕАЛИЗУЕМЫЕ НА ТЕРРИТОРИИ РОССИЙСКОЙ ФЕДЕРАЦИИ</t>
  </si>
  <si>
    <t>1 03 00000 00 0000 000</t>
  </si>
  <si>
    <t>Налог на доходы физических лиц</t>
  </si>
  <si>
    <t>1 01 02000 01 0000 110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</si>
  <si>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</si>
  <si>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</si>
  <si>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</si>
  <si>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</si>
  <si>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</si>
  <si>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ГАД</t>
  </si>
  <si>
    <t>рублей</t>
  </si>
  <si>
    <t xml:space="preserve">НАЛОГИ НА ПРИБЫЛЬ, ДОХОДЫ 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</si>
  <si>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</si>
  <si>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</si>
  <si>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</si>
  <si>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</si>
  <si>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</si>
  <si>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</si>
  <si>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ШТРАФЫ, САНЦИИ, ВОЗМЕЩЕНИЕ УЩЕРБА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</si>
  <si>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</si>
  <si>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</si>
  <si>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2 07 00000 00 0000 000</t>
  </si>
  <si>
    <t>ИТОГО</t>
  </si>
  <si>
    <t>1 11 05000 00 0000 120</t>
  </si>
  <si>
    <t>Доходы, получаемые в виде арендной или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 государственных и муниципальных унитарных предприятий, в том числе казенных)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</si>
  <si>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</si>
  <si>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</si>
  <si>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</si>
  <si>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 (за исключением имущества бюджетных и автономных учреждений, а также имущества  государственных и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</si>
  <si>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</si>
  <si>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</si>
  <si>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1 13 02000 00 0000 130</t>
  </si>
  <si>
    <t>Доходы от компенсации затрат государства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</si>
  <si>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</si>
  <si>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</si>
  <si>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</si>
  <si>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</si>
  <si>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2 02 04000 00 0000 150</t>
  </si>
  <si>
    <t>2 02 30000 00 0000 150</t>
  </si>
  <si>
    <t>2 02 20000 00 0000 150</t>
  </si>
  <si>
    <t>2 02 10000 00 0000 150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</si>
  <si>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</si>
  <si>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</si>
  <si>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</si>
  <si>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</si>
  <si>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</si>
  <si>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</si>
  <si>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1 11 07000 00 0000 120</t>
  </si>
  <si>
    <t>Платежи от государственных и муниципальных унитарных предприятий</t>
  </si>
  <si>
    <t>1 17 00000 00 0000 000</t>
  </si>
  <si>
    <t>ПРОЧИЕ НЕНАЛОГОВЫЕ ДОХОДЫ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</si>
  <si>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</si>
  <si>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</si>
  <si>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</si>
  <si>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</si>
  <si>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2 02 19999 14 0000 150</t>
  </si>
  <si>
    <t>Прочие дотации бюджетам муниципальных округов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</si>
  <si>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</si>
  <si>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</si>
  <si>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2 02 20216 14 0000 150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</si>
  <si>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</si>
  <si>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</si>
  <si>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</si>
  <si>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</si>
  <si>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</si>
  <si>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2 02 25497 14 0000 151</t>
  </si>
  <si>
    <t>Субсидии бюджетам муниципальных округов на реализацию мероприятий по обеспечению жильем молодых семей</t>
  </si>
  <si>
    <t>2 02 25519 14 0000 150</t>
  </si>
  <si>
    <t>Субсидия бюджетам муниципальных округов на поддержку отрасли культуры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</si>
  <si>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</si>
  <si>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</si>
  <si>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2 02 29999 14 0000 150</t>
  </si>
  <si>
    <t>Прочие субсидии бюджетам муниципальных округов</t>
  </si>
  <si>
    <t>2 02 30024 14 0000 150</t>
  </si>
  <si>
    <t>Субвенции бюджетам муниципальных округов на выполнение передаваемых полномочий субьектов Российской Федерации</t>
  </si>
  <si>
    <t>2 02 30029 14 0000 150</t>
  </si>
  <si>
    <t>Субвенции бюджетам муниципальных округов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</si>
  <si>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</si>
  <si>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 xml:space="preserve">Субвенции бюджетам муниципальных округов на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</si>
  <si>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</si>
  <si>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</si>
  <si>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</si>
  <si>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</si>
  <si>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2 02 45303 14 0000 150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</si>
  <si>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</si>
  <si>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2 02 49999 14 0000 150</t>
  </si>
  <si>
    <t>Прочие межбюджетные трансферты, передаваемые бюджетам муниципальных округов</t>
  </si>
  <si>
    <t>Сумма 
на 2022 год                                            (с учётом изменений)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</si>
  <si>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</si>
  <si>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</si>
  <si>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</si>
  <si>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</si>
  <si>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</si>
  <si>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</si>
  <si>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Сведения о внесенных  изменениях в решение  Совета народных депутатов Жуковского муниципального округа Брянской области "О бюджете Жуковского муниципального округа Брянской области на 2023 год и на плановый период 2024 и 2025 годов"  за 2023 год  в течение 2023 года, в части доходов</t>
  </si>
  <si>
    <t>Сумма на 2023 год Решение  от 15.12.2022 № 452/33-1 (первоначальный)</t>
  </si>
  <si>
    <t>Сумма на 2023 год в редакции решения от  28.03.2023г. № 500/38-1</t>
  </si>
  <si>
    <t xml:space="preserve">Сумма на 2023 год в редакции решения от 17.07.2022г. № 571/43-1 </t>
  </si>
  <si>
    <t>Сумма на 2023 год в редакции решения от 26.10.2023г.№ 606/47-1</t>
  </si>
  <si>
    <t>2 02 20300 14 0000 150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</si>
  <si>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</si>
  <si>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</si>
  <si>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</si>
  <si>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 xml:space="preserve"> 2 02 45424 14 0000 150</t>
  </si>
  <si>
    <t xml:space="preserve"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поселениях-победителя Всероссийского конкурса лучших проектов создания комфортной городской среды
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</si>
  <si>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</si>
  <si>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</si>
  <si>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Сумма на 2023 год в редакции решения от 21.12.2023г. № 646 /52-1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</si>
</sst>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Segoe U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49" fontId="11" fillId="0" borderId="4">
      <alignment horizontal="left" vertical="center" wrapText="1" indent="1"/>
    </xf>
    <xf numFmtId="49" fontId="12" fillId="0" borderId="6">
      <alignment horizontal="center"/>
    </xf>
    <xf numFmtId="0" fontId="12" fillId="0" borderId="7">
      <alignment horizontal="left" wrapText="1" indent="2"/>
    </xf>
    <xf numFmtId="164" fontId="14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4" fillId="6" borderId="1" xfId="0" quotePrefix="1" applyNumberFormat="1" applyFont="1" applyFill="1" applyBorder="1" applyAlignment="1">
      <alignment horizontal="center" vertical="center" shrinkToFit="1"/>
    </xf>
    <xf numFmtId="0" fontId="5" fillId="5" borderId="1" xfId="0" quotePrefix="1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5" fillId="4" borderId="1" xfId="0" quotePrefix="1" applyNumberFormat="1" applyFont="1" applyFill="1" applyBorder="1" applyAlignment="1">
      <alignment horizontal="center" vertical="center" shrinkToFit="1"/>
    </xf>
    <xf numFmtId="0" fontId="4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quotePrefix="1" applyNumberFormat="1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top" wrapText="1"/>
    </xf>
    <xf numFmtId="0" fontId="7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9" fontId="13" fillId="0" borderId="1" xfId="3" quotePrefix="1" applyNumberFormat="1" applyFont="1" applyFill="1" applyBorder="1" applyAlignment="1" applyProtection="1">
      <alignment horizontal="center" vertical="center"/>
    </xf>
    <xf numFmtId="0" fontId="13" fillId="0" borderId="1" xfId="4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5" fillId="3" borderId="1" xfId="0" quotePrefix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13" fillId="0" borderId="1" xfId="5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8" fillId="0" borderId="6" xfId="5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8" fillId="0" borderId="1" xfId="5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</cellXfs>
  <cellStyles count="6">
    <cellStyle name="xl29" xfId="2"/>
    <cellStyle name="xl34" xfId="4"/>
    <cellStyle name="xl52" xfId="3"/>
    <cellStyle name="Обычный" xfId="0" builtinId="0"/>
    <cellStyle name="Обычный 2" xfId="1"/>
    <cellStyle name="Финансовый 10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view="pageBreakPreview" topLeftCell="B1" zoomScale="70" zoomScaleNormal="60" zoomScaleSheetLayoutView="70" workbookViewId="0">
      <selection activeCell="H66" sqref="H66"/>
    </sheetView>
  </sheetViews>
  <sheetFormatPr defaultRowHeight="14.25" x14ac:dyDescent="0.25"/>
  <cols>
    <col min="1" max="1" width="13.42578125" style="3" hidden="1" customWidth="1"/>
    <col min="2" max="2" width="29.7109375" style="3" customWidth="1"/>
    <col min="3" max="3" width="67.42578125" style="3" customWidth="1"/>
    <col min="4" max="4" width="25.140625" style="1" customWidth="1"/>
    <col min="5" max="5" width="21" style="1" customWidth="1"/>
    <col min="6" max="6" width="20.42578125" style="1" customWidth="1"/>
    <col min="7" max="7" width="20.140625" style="1" customWidth="1"/>
    <col min="8" max="8" width="19.140625" style="1" customWidth="1"/>
    <col min="9" max="9" width="23" style="1" customWidth="1"/>
    <col min="10" max="10" width="27.42578125" style="3" hidden="1" customWidth="1"/>
    <col min="11" max="258" width="9.140625" style="3"/>
    <col min="259" max="259" width="13.42578125" style="3" customWidth="1"/>
    <col min="260" max="260" width="31" style="3" customWidth="1"/>
    <col min="261" max="261" width="64" style="3" customWidth="1"/>
    <col min="262" max="262" width="22.85546875" style="3" customWidth="1"/>
    <col min="263" max="263" width="22.140625" style="3" customWidth="1"/>
    <col min="264" max="264" width="22.85546875" style="3" customWidth="1"/>
    <col min="265" max="265" width="21.140625" style="3" bestFit="1" customWidth="1"/>
    <col min="266" max="266" width="20.7109375" style="3" customWidth="1"/>
    <col min="267" max="514" width="9.140625" style="3"/>
    <col min="515" max="515" width="13.42578125" style="3" customWidth="1"/>
    <col min="516" max="516" width="31" style="3" customWidth="1"/>
    <col min="517" max="517" width="64" style="3" customWidth="1"/>
    <col min="518" max="518" width="22.85546875" style="3" customWidth="1"/>
    <col min="519" max="519" width="22.140625" style="3" customWidth="1"/>
    <col min="520" max="520" width="22.85546875" style="3" customWidth="1"/>
    <col min="521" max="521" width="21.140625" style="3" bestFit="1" customWidth="1"/>
    <col min="522" max="522" width="20.7109375" style="3" customWidth="1"/>
    <col min="523" max="770" width="9.140625" style="3"/>
    <col min="771" max="771" width="13.42578125" style="3" customWidth="1"/>
    <col min="772" max="772" width="31" style="3" customWidth="1"/>
    <col min="773" max="773" width="64" style="3" customWidth="1"/>
    <col min="774" max="774" width="22.85546875" style="3" customWidth="1"/>
    <col min="775" max="775" width="22.140625" style="3" customWidth="1"/>
    <col min="776" max="776" width="22.85546875" style="3" customWidth="1"/>
    <col min="777" max="777" width="21.140625" style="3" bestFit="1" customWidth="1"/>
    <col min="778" max="778" width="20.7109375" style="3" customWidth="1"/>
    <col min="779" max="1026" width="9.140625" style="3"/>
    <col min="1027" max="1027" width="13.42578125" style="3" customWidth="1"/>
    <col min="1028" max="1028" width="31" style="3" customWidth="1"/>
    <col min="1029" max="1029" width="64" style="3" customWidth="1"/>
    <col min="1030" max="1030" width="22.85546875" style="3" customWidth="1"/>
    <col min="1031" max="1031" width="22.140625" style="3" customWidth="1"/>
    <col min="1032" max="1032" width="22.85546875" style="3" customWidth="1"/>
    <col min="1033" max="1033" width="21.140625" style="3" bestFit="1" customWidth="1"/>
    <col min="1034" max="1034" width="20.7109375" style="3" customWidth="1"/>
    <col min="1035" max="1282" width="9.140625" style="3"/>
    <col min="1283" max="1283" width="13.42578125" style="3" customWidth="1"/>
    <col min="1284" max="1284" width="31" style="3" customWidth="1"/>
    <col min="1285" max="1285" width="64" style="3" customWidth="1"/>
    <col min="1286" max="1286" width="22.85546875" style="3" customWidth="1"/>
    <col min="1287" max="1287" width="22.140625" style="3" customWidth="1"/>
    <col min="1288" max="1288" width="22.85546875" style="3" customWidth="1"/>
    <col min="1289" max="1289" width="21.140625" style="3" bestFit="1" customWidth="1"/>
    <col min="1290" max="1290" width="20.7109375" style="3" customWidth="1"/>
    <col min="1291" max="1538" width="9.140625" style="3"/>
    <col min="1539" max="1539" width="13.42578125" style="3" customWidth="1"/>
    <col min="1540" max="1540" width="31" style="3" customWidth="1"/>
    <col min="1541" max="1541" width="64" style="3" customWidth="1"/>
    <col min="1542" max="1542" width="22.85546875" style="3" customWidth="1"/>
    <col min="1543" max="1543" width="22.140625" style="3" customWidth="1"/>
    <col min="1544" max="1544" width="22.85546875" style="3" customWidth="1"/>
    <col min="1545" max="1545" width="21.140625" style="3" bestFit="1" customWidth="1"/>
    <col min="1546" max="1546" width="20.7109375" style="3" customWidth="1"/>
    <col min="1547" max="1794" width="9.140625" style="3"/>
    <col min="1795" max="1795" width="13.42578125" style="3" customWidth="1"/>
    <col min="1796" max="1796" width="31" style="3" customWidth="1"/>
    <col min="1797" max="1797" width="64" style="3" customWidth="1"/>
    <col min="1798" max="1798" width="22.85546875" style="3" customWidth="1"/>
    <col min="1799" max="1799" width="22.140625" style="3" customWidth="1"/>
    <col min="1800" max="1800" width="22.85546875" style="3" customWidth="1"/>
    <col min="1801" max="1801" width="21.140625" style="3" bestFit="1" customWidth="1"/>
    <col min="1802" max="1802" width="20.7109375" style="3" customWidth="1"/>
    <col min="1803" max="2050" width="9.140625" style="3"/>
    <col min="2051" max="2051" width="13.42578125" style="3" customWidth="1"/>
    <col min="2052" max="2052" width="31" style="3" customWidth="1"/>
    <col min="2053" max="2053" width="64" style="3" customWidth="1"/>
    <col min="2054" max="2054" width="22.85546875" style="3" customWidth="1"/>
    <col min="2055" max="2055" width="22.140625" style="3" customWidth="1"/>
    <col min="2056" max="2056" width="22.85546875" style="3" customWidth="1"/>
    <col min="2057" max="2057" width="21.140625" style="3" bestFit="1" customWidth="1"/>
    <col min="2058" max="2058" width="20.7109375" style="3" customWidth="1"/>
    <col min="2059" max="2306" width="9.140625" style="3"/>
    <col min="2307" max="2307" width="13.42578125" style="3" customWidth="1"/>
    <col min="2308" max="2308" width="31" style="3" customWidth="1"/>
    <col min="2309" max="2309" width="64" style="3" customWidth="1"/>
    <col min="2310" max="2310" width="22.85546875" style="3" customWidth="1"/>
    <col min="2311" max="2311" width="22.140625" style="3" customWidth="1"/>
    <col min="2312" max="2312" width="22.85546875" style="3" customWidth="1"/>
    <col min="2313" max="2313" width="21.140625" style="3" bestFit="1" customWidth="1"/>
    <col min="2314" max="2314" width="20.7109375" style="3" customWidth="1"/>
    <col min="2315" max="2562" width="9.140625" style="3"/>
    <col min="2563" max="2563" width="13.42578125" style="3" customWidth="1"/>
    <col min="2564" max="2564" width="31" style="3" customWidth="1"/>
    <col min="2565" max="2565" width="64" style="3" customWidth="1"/>
    <col min="2566" max="2566" width="22.85546875" style="3" customWidth="1"/>
    <col min="2567" max="2567" width="22.140625" style="3" customWidth="1"/>
    <col min="2568" max="2568" width="22.85546875" style="3" customWidth="1"/>
    <col min="2569" max="2569" width="21.140625" style="3" bestFit="1" customWidth="1"/>
    <col min="2570" max="2570" width="20.7109375" style="3" customWidth="1"/>
    <col min="2571" max="2818" width="9.140625" style="3"/>
    <col min="2819" max="2819" width="13.42578125" style="3" customWidth="1"/>
    <col min="2820" max="2820" width="31" style="3" customWidth="1"/>
    <col min="2821" max="2821" width="64" style="3" customWidth="1"/>
    <col min="2822" max="2822" width="22.85546875" style="3" customWidth="1"/>
    <col min="2823" max="2823" width="22.140625" style="3" customWidth="1"/>
    <col min="2824" max="2824" width="22.85546875" style="3" customWidth="1"/>
    <col min="2825" max="2825" width="21.140625" style="3" bestFit="1" customWidth="1"/>
    <col min="2826" max="2826" width="20.7109375" style="3" customWidth="1"/>
    <col min="2827" max="3074" width="9.140625" style="3"/>
    <col min="3075" max="3075" width="13.42578125" style="3" customWidth="1"/>
    <col min="3076" max="3076" width="31" style="3" customWidth="1"/>
    <col min="3077" max="3077" width="64" style="3" customWidth="1"/>
    <col min="3078" max="3078" width="22.85546875" style="3" customWidth="1"/>
    <col min="3079" max="3079" width="22.140625" style="3" customWidth="1"/>
    <col min="3080" max="3080" width="22.85546875" style="3" customWidth="1"/>
    <col min="3081" max="3081" width="21.140625" style="3" bestFit="1" customWidth="1"/>
    <col min="3082" max="3082" width="20.7109375" style="3" customWidth="1"/>
    <col min="3083" max="3330" width="9.140625" style="3"/>
    <col min="3331" max="3331" width="13.42578125" style="3" customWidth="1"/>
    <col min="3332" max="3332" width="31" style="3" customWidth="1"/>
    <col min="3333" max="3333" width="64" style="3" customWidth="1"/>
    <col min="3334" max="3334" width="22.85546875" style="3" customWidth="1"/>
    <col min="3335" max="3335" width="22.140625" style="3" customWidth="1"/>
    <col min="3336" max="3336" width="22.85546875" style="3" customWidth="1"/>
    <col min="3337" max="3337" width="21.140625" style="3" bestFit="1" customWidth="1"/>
    <col min="3338" max="3338" width="20.7109375" style="3" customWidth="1"/>
    <col min="3339" max="3586" width="9.140625" style="3"/>
    <col min="3587" max="3587" width="13.42578125" style="3" customWidth="1"/>
    <col min="3588" max="3588" width="31" style="3" customWidth="1"/>
    <col min="3589" max="3589" width="64" style="3" customWidth="1"/>
    <col min="3590" max="3590" width="22.85546875" style="3" customWidth="1"/>
    <col min="3591" max="3591" width="22.140625" style="3" customWidth="1"/>
    <col min="3592" max="3592" width="22.85546875" style="3" customWidth="1"/>
    <col min="3593" max="3593" width="21.140625" style="3" bestFit="1" customWidth="1"/>
    <col min="3594" max="3594" width="20.7109375" style="3" customWidth="1"/>
    <col min="3595" max="3842" width="9.140625" style="3"/>
    <col min="3843" max="3843" width="13.42578125" style="3" customWidth="1"/>
    <col min="3844" max="3844" width="31" style="3" customWidth="1"/>
    <col min="3845" max="3845" width="64" style="3" customWidth="1"/>
    <col min="3846" max="3846" width="22.85546875" style="3" customWidth="1"/>
    <col min="3847" max="3847" width="22.140625" style="3" customWidth="1"/>
    <col min="3848" max="3848" width="22.85546875" style="3" customWidth="1"/>
    <col min="3849" max="3849" width="21.140625" style="3" bestFit="1" customWidth="1"/>
    <col min="3850" max="3850" width="20.7109375" style="3" customWidth="1"/>
    <col min="3851" max="4098" width="9.140625" style="3"/>
    <col min="4099" max="4099" width="13.42578125" style="3" customWidth="1"/>
    <col min="4100" max="4100" width="31" style="3" customWidth="1"/>
    <col min="4101" max="4101" width="64" style="3" customWidth="1"/>
    <col min="4102" max="4102" width="22.85546875" style="3" customWidth="1"/>
    <col min="4103" max="4103" width="22.140625" style="3" customWidth="1"/>
    <col min="4104" max="4104" width="22.85546875" style="3" customWidth="1"/>
    <col min="4105" max="4105" width="21.140625" style="3" bestFit="1" customWidth="1"/>
    <col min="4106" max="4106" width="20.7109375" style="3" customWidth="1"/>
    <col min="4107" max="4354" width="9.140625" style="3"/>
    <col min="4355" max="4355" width="13.42578125" style="3" customWidth="1"/>
    <col min="4356" max="4356" width="31" style="3" customWidth="1"/>
    <col min="4357" max="4357" width="64" style="3" customWidth="1"/>
    <col min="4358" max="4358" width="22.85546875" style="3" customWidth="1"/>
    <col min="4359" max="4359" width="22.140625" style="3" customWidth="1"/>
    <col min="4360" max="4360" width="22.85546875" style="3" customWidth="1"/>
    <col min="4361" max="4361" width="21.140625" style="3" bestFit="1" customWidth="1"/>
    <col min="4362" max="4362" width="20.7109375" style="3" customWidth="1"/>
    <col min="4363" max="4610" width="9.140625" style="3"/>
    <col min="4611" max="4611" width="13.42578125" style="3" customWidth="1"/>
    <col min="4612" max="4612" width="31" style="3" customWidth="1"/>
    <col min="4613" max="4613" width="64" style="3" customWidth="1"/>
    <col min="4614" max="4614" width="22.85546875" style="3" customWidth="1"/>
    <col min="4615" max="4615" width="22.140625" style="3" customWidth="1"/>
    <col min="4616" max="4616" width="22.85546875" style="3" customWidth="1"/>
    <col min="4617" max="4617" width="21.140625" style="3" bestFit="1" customWidth="1"/>
    <col min="4618" max="4618" width="20.7109375" style="3" customWidth="1"/>
    <col min="4619" max="4866" width="9.140625" style="3"/>
    <col min="4867" max="4867" width="13.42578125" style="3" customWidth="1"/>
    <col min="4868" max="4868" width="31" style="3" customWidth="1"/>
    <col min="4869" max="4869" width="64" style="3" customWidth="1"/>
    <col min="4870" max="4870" width="22.85546875" style="3" customWidth="1"/>
    <col min="4871" max="4871" width="22.140625" style="3" customWidth="1"/>
    <col min="4872" max="4872" width="22.85546875" style="3" customWidth="1"/>
    <col min="4873" max="4873" width="21.140625" style="3" bestFit="1" customWidth="1"/>
    <col min="4874" max="4874" width="20.7109375" style="3" customWidth="1"/>
    <col min="4875" max="5122" width="9.140625" style="3"/>
    <col min="5123" max="5123" width="13.42578125" style="3" customWidth="1"/>
    <col min="5124" max="5124" width="31" style="3" customWidth="1"/>
    <col min="5125" max="5125" width="64" style="3" customWidth="1"/>
    <col min="5126" max="5126" width="22.85546875" style="3" customWidth="1"/>
    <col min="5127" max="5127" width="22.140625" style="3" customWidth="1"/>
    <col min="5128" max="5128" width="22.85546875" style="3" customWidth="1"/>
    <col min="5129" max="5129" width="21.140625" style="3" bestFit="1" customWidth="1"/>
    <col min="5130" max="5130" width="20.7109375" style="3" customWidth="1"/>
    <col min="5131" max="5378" width="9.140625" style="3"/>
    <col min="5379" max="5379" width="13.42578125" style="3" customWidth="1"/>
    <col min="5380" max="5380" width="31" style="3" customWidth="1"/>
    <col min="5381" max="5381" width="64" style="3" customWidth="1"/>
    <col min="5382" max="5382" width="22.85546875" style="3" customWidth="1"/>
    <col min="5383" max="5383" width="22.140625" style="3" customWidth="1"/>
    <col min="5384" max="5384" width="22.85546875" style="3" customWidth="1"/>
    <col min="5385" max="5385" width="21.140625" style="3" bestFit="1" customWidth="1"/>
    <col min="5386" max="5386" width="20.7109375" style="3" customWidth="1"/>
    <col min="5387" max="5634" width="9.140625" style="3"/>
    <col min="5635" max="5635" width="13.42578125" style="3" customWidth="1"/>
    <col min="5636" max="5636" width="31" style="3" customWidth="1"/>
    <col min="5637" max="5637" width="64" style="3" customWidth="1"/>
    <col min="5638" max="5638" width="22.85546875" style="3" customWidth="1"/>
    <col min="5639" max="5639" width="22.140625" style="3" customWidth="1"/>
    <col min="5640" max="5640" width="22.85546875" style="3" customWidth="1"/>
    <col min="5641" max="5641" width="21.140625" style="3" bestFit="1" customWidth="1"/>
    <col min="5642" max="5642" width="20.7109375" style="3" customWidth="1"/>
    <col min="5643" max="5890" width="9.140625" style="3"/>
    <col min="5891" max="5891" width="13.42578125" style="3" customWidth="1"/>
    <col min="5892" max="5892" width="31" style="3" customWidth="1"/>
    <col min="5893" max="5893" width="64" style="3" customWidth="1"/>
    <col min="5894" max="5894" width="22.85546875" style="3" customWidth="1"/>
    <col min="5895" max="5895" width="22.140625" style="3" customWidth="1"/>
    <col min="5896" max="5896" width="22.85546875" style="3" customWidth="1"/>
    <col min="5897" max="5897" width="21.140625" style="3" bestFit="1" customWidth="1"/>
    <col min="5898" max="5898" width="20.7109375" style="3" customWidth="1"/>
    <col min="5899" max="6146" width="9.140625" style="3"/>
    <col min="6147" max="6147" width="13.42578125" style="3" customWidth="1"/>
    <col min="6148" max="6148" width="31" style="3" customWidth="1"/>
    <col min="6149" max="6149" width="64" style="3" customWidth="1"/>
    <col min="6150" max="6150" width="22.85546875" style="3" customWidth="1"/>
    <col min="6151" max="6151" width="22.140625" style="3" customWidth="1"/>
    <col min="6152" max="6152" width="22.85546875" style="3" customWidth="1"/>
    <col min="6153" max="6153" width="21.140625" style="3" bestFit="1" customWidth="1"/>
    <col min="6154" max="6154" width="20.7109375" style="3" customWidth="1"/>
    <col min="6155" max="6402" width="9.140625" style="3"/>
    <col min="6403" max="6403" width="13.42578125" style="3" customWidth="1"/>
    <col min="6404" max="6404" width="31" style="3" customWidth="1"/>
    <col min="6405" max="6405" width="64" style="3" customWidth="1"/>
    <col min="6406" max="6406" width="22.85546875" style="3" customWidth="1"/>
    <col min="6407" max="6407" width="22.140625" style="3" customWidth="1"/>
    <col min="6408" max="6408" width="22.85546875" style="3" customWidth="1"/>
    <col min="6409" max="6409" width="21.140625" style="3" bestFit="1" customWidth="1"/>
    <col min="6410" max="6410" width="20.7109375" style="3" customWidth="1"/>
    <col min="6411" max="6658" width="9.140625" style="3"/>
    <col min="6659" max="6659" width="13.42578125" style="3" customWidth="1"/>
    <col min="6660" max="6660" width="31" style="3" customWidth="1"/>
    <col min="6661" max="6661" width="64" style="3" customWidth="1"/>
    <col min="6662" max="6662" width="22.85546875" style="3" customWidth="1"/>
    <col min="6663" max="6663" width="22.140625" style="3" customWidth="1"/>
    <col min="6664" max="6664" width="22.85546875" style="3" customWidth="1"/>
    <col min="6665" max="6665" width="21.140625" style="3" bestFit="1" customWidth="1"/>
    <col min="6666" max="6666" width="20.7109375" style="3" customWidth="1"/>
    <col min="6667" max="6914" width="9.140625" style="3"/>
    <col min="6915" max="6915" width="13.42578125" style="3" customWidth="1"/>
    <col min="6916" max="6916" width="31" style="3" customWidth="1"/>
    <col min="6917" max="6917" width="64" style="3" customWidth="1"/>
    <col min="6918" max="6918" width="22.85546875" style="3" customWidth="1"/>
    <col min="6919" max="6919" width="22.140625" style="3" customWidth="1"/>
    <col min="6920" max="6920" width="22.85546875" style="3" customWidth="1"/>
    <col min="6921" max="6921" width="21.140625" style="3" bestFit="1" customWidth="1"/>
    <col min="6922" max="6922" width="20.7109375" style="3" customWidth="1"/>
    <col min="6923" max="7170" width="9.140625" style="3"/>
    <col min="7171" max="7171" width="13.42578125" style="3" customWidth="1"/>
    <col min="7172" max="7172" width="31" style="3" customWidth="1"/>
    <col min="7173" max="7173" width="64" style="3" customWidth="1"/>
    <col min="7174" max="7174" width="22.85546875" style="3" customWidth="1"/>
    <col min="7175" max="7175" width="22.140625" style="3" customWidth="1"/>
    <col min="7176" max="7176" width="22.85546875" style="3" customWidth="1"/>
    <col min="7177" max="7177" width="21.140625" style="3" bestFit="1" customWidth="1"/>
    <col min="7178" max="7178" width="20.7109375" style="3" customWidth="1"/>
    <col min="7179" max="7426" width="9.140625" style="3"/>
    <col min="7427" max="7427" width="13.42578125" style="3" customWidth="1"/>
    <col min="7428" max="7428" width="31" style="3" customWidth="1"/>
    <col min="7429" max="7429" width="64" style="3" customWidth="1"/>
    <col min="7430" max="7430" width="22.85546875" style="3" customWidth="1"/>
    <col min="7431" max="7431" width="22.140625" style="3" customWidth="1"/>
    <col min="7432" max="7432" width="22.85546875" style="3" customWidth="1"/>
    <col min="7433" max="7433" width="21.140625" style="3" bestFit="1" customWidth="1"/>
    <col min="7434" max="7434" width="20.7109375" style="3" customWidth="1"/>
    <col min="7435" max="7682" width="9.140625" style="3"/>
    <col min="7683" max="7683" width="13.42578125" style="3" customWidth="1"/>
    <col min="7684" max="7684" width="31" style="3" customWidth="1"/>
    <col min="7685" max="7685" width="64" style="3" customWidth="1"/>
    <col min="7686" max="7686" width="22.85546875" style="3" customWidth="1"/>
    <col min="7687" max="7687" width="22.140625" style="3" customWidth="1"/>
    <col min="7688" max="7688" width="22.85546875" style="3" customWidth="1"/>
    <col min="7689" max="7689" width="21.140625" style="3" bestFit="1" customWidth="1"/>
    <col min="7690" max="7690" width="20.7109375" style="3" customWidth="1"/>
    <col min="7691" max="7938" width="9.140625" style="3"/>
    <col min="7939" max="7939" width="13.42578125" style="3" customWidth="1"/>
    <col min="7940" max="7940" width="31" style="3" customWidth="1"/>
    <col min="7941" max="7941" width="64" style="3" customWidth="1"/>
    <col min="7942" max="7942" width="22.85546875" style="3" customWidth="1"/>
    <col min="7943" max="7943" width="22.140625" style="3" customWidth="1"/>
    <col min="7944" max="7944" width="22.85546875" style="3" customWidth="1"/>
    <col min="7945" max="7945" width="21.140625" style="3" bestFit="1" customWidth="1"/>
    <col min="7946" max="7946" width="20.7109375" style="3" customWidth="1"/>
    <col min="7947" max="8194" width="9.140625" style="3"/>
    <col min="8195" max="8195" width="13.42578125" style="3" customWidth="1"/>
    <col min="8196" max="8196" width="31" style="3" customWidth="1"/>
    <col min="8197" max="8197" width="64" style="3" customWidth="1"/>
    <col min="8198" max="8198" width="22.85546875" style="3" customWidth="1"/>
    <col min="8199" max="8199" width="22.140625" style="3" customWidth="1"/>
    <col min="8200" max="8200" width="22.85546875" style="3" customWidth="1"/>
    <col min="8201" max="8201" width="21.140625" style="3" bestFit="1" customWidth="1"/>
    <col min="8202" max="8202" width="20.7109375" style="3" customWidth="1"/>
    <col min="8203" max="8450" width="9.140625" style="3"/>
    <col min="8451" max="8451" width="13.42578125" style="3" customWidth="1"/>
    <col min="8452" max="8452" width="31" style="3" customWidth="1"/>
    <col min="8453" max="8453" width="64" style="3" customWidth="1"/>
    <col min="8454" max="8454" width="22.85546875" style="3" customWidth="1"/>
    <col min="8455" max="8455" width="22.140625" style="3" customWidth="1"/>
    <col min="8456" max="8456" width="22.85546875" style="3" customWidth="1"/>
    <col min="8457" max="8457" width="21.140625" style="3" bestFit="1" customWidth="1"/>
    <col min="8458" max="8458" width="20.7109375" style="3" customWidth="1"/>
    <col min="8459" max="8706" width="9.140625" style="3"/>
    <col min="8707" max="8707" width="13.42578125" style="3" customWidth="1"/>
    <col min="8708" max="8708" width="31" style="3" customWidth="1"/>
    <col min="8709" max="8709" width="64" style="3" customWidth="1"/>
    <col min="8710" max="8710" width="22.85546875" style="3" customWidth="1"/>
    <col min="8711" max="8711" width="22.140625" style="3" customWidth="1"/>
    <col min="8712" max="8712" width="22.85546875" style="3" customWidth="1"/>
    <col min="8713" max="8713" width="21.140625" style="3" bestFit="1" customWidth="1"/>
    <col min="8714" max="8714" width="20.7109375" style="3" customWidth="1"/>
    <col min="8715" max="8962" width="9.140625" style="3"/>
    <col min="8963" max="8963" width="13.42578125" style="3" customWidth="1"/>
    <col min="8964" max="8964" width="31" style="3" customWidth="1"/>
    <col min="8965" max="8965" width="64" style="3" customWidth="1"/>
    <col min="8966" max="8966" width="22.85546875" style="3" customWidth="1"/>
    <col min="8967" max="8967" width="22.140625" style="3" customWidth="1"/>
    <col min="8968" max="8968" width="22.85546875" style="3" customWidth="1"/>
    <col min="8969" max="8969" width="21.140625" style="3" bestFit="1" customWidth="1"/>
    <col min="8970" max="8970" width="20.7109375" style="3" customWidth="1"/>
    <col min="8971" max="9218" width="9.140625" style="3"/>
    <col min="9219" max="9219" width="13.42578125" style="3" customWidth="1"/>
    <col min="9220" max="9220" width="31" style="3" customWidth="1"/>
    <col min="9221" max="9221" width="64" style="3" customWidth="1"/>
    <col min="9222" max="9222" width="22.85546875" style="3" customWidth="1"/>
    <col min="9223" max="9223" width="22.140625" style="3" customWidth="1"/>
    <col min="9224" max="9224" width="22.85546875" style="3" customWidth="1"/>
    <col min="9225" max="9225" width="21.140625" style="3" bestFit="1" customWidth="1"/>
    <col min="9226" max="9226" width="20.7109375" style="3" customWidth="1"/>
    <col min="9227" max="9474" width="9.140625" style="3"/>
    <col min="9475" max="9475" width="13.42578125" style="3" customWidth="1"/>
    <col min="9476" max="9476" width="31" style="3" customWidth="1"/>
    <col min="9477" max="9477" width="64" style="3" customWidth="1"/>
    <col min="9478" max="9478" width="22.85546875" style="3" customWidth="1"/>
    <col min="9479" max="9479" width="22.140625" style="3" customWidth="1"/>
    <col min="9480" max="9480" width="22.85546875" style="3" customWidth="1"/>
    <col min="9481" max="9481" width="21.140625" style="3" bestFit="1" customWidth="1"/>
    <col min="9482" max="9482" width="20.7109375" style="3" customWidth="1"/>
    <col min="9483" max="9730" width="9.140625" style="3"/>
    <col min="9731" max="9731" width="13.42578125" style="3" customWidth="1"/>
    <col min="9732" max="9732" width="31" style="3" customWidth="1"/>
    <col min="9733" max="9733" width="64" style="3" customWidth="1"/>
    <col min="9734" max="9734" width="22.85546875" style="3" customWidth="1"/>
    <col min="9735" max="9735" width="22.140625" style="3" customWidth="1"/>
    <col min="9736" max="9736" width="22.85546875" style="3" customWidth="1"/>
    <col min="9737" max="9737" width="21.140625" style="3" bestFit="1" customWidth="1"/>
    <col min="9738" max="9738" width="20.7109375" style="3" customWidth="1"/>
    <col min="9739" max="9986" width="9.140625" style="3"/>
    <col min="9987" max="9987" width="13.42578125" style="3" customWidth="1"/>
    <col min="9988" max="9988" width="31" style="3" customWidth="1"/>
    <col min="9989" max="9989" width="64" style="3" customWidth="1"/>
    <col min="9990" max="9990" width="22.85546875" style="3" customWidth="1"/>
    <col min="9991" max="9991" width="22.140625" style="3" customWidth="1"/>
    <col min="9992" max="9992" width="22.85546875" style="3" customWidth="1"/>
    <col min="9993" max="9993" width="21.140625" style="3" bestFit="1" customWidth="1"/>
    <col min="9994" max="9994" width="20.7109375" style="3" customWidth="1"/>
    <col min="9995" max="10242" width="9.140625" style="3"/>
    <col min="10243" max="10243" width="13.42578125" style="3" customWidth="1"/>
    <col min="10244" max="10244" width="31" style="3" customWidth="1"/>
    <col min="10245" max="10245" width="64" style="3" customWidth="1"/>
    <col min="10246" max="10246" width="22.85546875" style="3" customWidth="1"/>
    <col min="10247" max="10247" width="22.140625" style="3" customWidth="1"/>
    <col min="10248" max="10248" width="22.85546875" style="3" customWidth="1"/>
    <col min="10249" max="10249" width="21.140625" style="3" bestFit="1" customWidth="1"/>
    <col min="10250" max="10250" width="20.7109375" style="3" customWidth="1"/>
    <col min="10251" max="10498" width="9.140625" style="3"/>
    <col min="10499" max="10499" width="13.42578125" style="3" customWidth="1"/>
    <col min="10500" max="10500" width="31" style="3" customWidth="1"/>
    <col min="10501" max="10501" width="64" style="3" customWidth="1"/>
    <col min="10502" max="10502" width="22.85546875" style="3" customWidth="1"/>
    <col min="10503" max="10503" width="22.140625" style="3" customWidth="1"/>
    <col min="10504" max="10504" width="22.85546875" style="3" customWidth="1"/>
    <col min="10505" max="10505" width="21.140625" style="3" bestFit="1" customWidth="1"/>
    <col min="10506" max="10506" width="20.7109375" style="3" customWidth="1"/>
    <col min="10507" max="10754" width="9.140625" style="3"/>
    <col min="10755" max="10755" width="13.42578125" style="3" customWidth="1"/>
    <col min="10756" max="10756" width="31" style="3" customWidth="1"/>
    <col min="10757" max="10757" width="64" style="3" customWidth="1"/>
    <col min="10758" max="10758" width="22.85546875" style="3" customWidth="1"/>
    <col min="10759" max="10759" width="22.140625" style="3" customWidth="1"/>
    <col min="10760" max="10760" width="22.85546875" style="3" customWidth="1"/>
    <col min="10761" max="10761" width="21.140625" style="3" bestFit="1" customWidth="1"/>
    <col min="10762" max="10762" width="20.7109375" style="3" customWidth="1"/>
    <col min="10763" max="11010" width="9.140625" style="3"/>
    <col min="11011" max="11011" width="13.42578125" style="3" customWidth="1"/>
    <col min="11012" max="11012" width="31" style="3" customWidth="1"/>
    <col min="11013" max="11013" width="64" style="3" customWidth="1"/>
    <col min="11014" max="11014" width="22.85546875" style="3" customWidth="1"/>
    <col min="11015" max="11015" width="22.140625" style="3" customWidth="1"/>
    <col min="11016" max="11016" width="22.85546875" style="3" customWidth="1"/>
    <col min="11017" max="11017" width="21.140625" style="3" bestFit="1" customWidth="1"/>
    <col min="11018" max="11018" width="20.7109375" style="3" customWidth="1"/>
    <col min="11019" max="11266" width="9.140625" style="3"/>
    <col min="11267" max="11267" width="13.42578125" style="3" customWidth="1"/>
    <col min="11268" max="11268" width="31" style="3" customWidth="1"/>
    <col min="11269" max="11269" width="64" style="3" customWidth="1"/>
    <col min="11270" max="11270" width="22.85546875" style="3" customWidth="1"/>
    <col min="11271" max="11271" width="22.140625" style="3" customWidth="1"/>
    <col min="11272" max="11272" width="22.85546875" style="3" customWidth="1"/>
    <col min="11273" max="11273" width="21.140625" style="3" bestFit="1" customWidth="1"/>
    <col min="11274" max="11274" width="20.7109375" style="3" customWidth="1"/>
    <col min="11275" max="11522" width="9.140625" style="3"/>
    <col min="11523" max="11523" width="13.42578125" style="3" customWidth="1"/>
    <col min="11524" max="11524" width="31" style="3" customWidth="1"/>
    <col min="11525" max="11525" width="64" style="3" customWidth="1"/>
    <col min="11526" max="11526" width="22.85546875" style="3" customWidth="1"/>
    <col min="11527" max="11527" width="22.140625" style="3" customWidth="1"/>
    <col min="11528" max="11528" width="22.85546875" style="3" customWidth="1"/>
    <col min="11529" max="11529" width="21.140625" style="3" bestFit="1" customWidth="1"/>
    <col min="11530" max="11530" width="20.7109375" style="3" customWidth="1"/>
    <col min="11531" max="11778" width="9.140625" style="3"/>
    <col min="11779" max="11779" width="13.42578125" style="3" customWidth="1"/>
    <col min="11780" max="11780" width="31" style="3" customWidth="1"/>
    <col min="11781" max="11781" width="64" style="3" customWidth="1"/>
    <col min="11782" max="11782" width="22.85546875" style="3" customWidth="1"/>
    <col min="11783" max="11783" width="22.140625" style="3" customWidth="1"/>
    <col min="11784" max="11784" width="22.85546875" style="3" customWidth="1"/>
    <col min="11785" max="11785" width="21.140625" style="3" bestFit="1" customWidth="1"/>
    <col min="11786" max="11786" width="20.7109375" style="3" customWidth="1"/>
    <col min="11787" max="12034" width="9.140625" style="3"/>
    <col min="12035" max="12035" width="13.42578125" style="3" customWidth="1"/>
    <col min="12036" max="12036" width="31" style="3" customWidth="1"/>
    <col min="12037" max="12037" width="64" style="3" customWidth="1"/>
    <col min="12038" max="12038" width="22.85546875" style="3" customWidth="1"/>
    <col min="12039" max="12039" width="22.140625" style="3" customWidth="1"/>
    <col min="12040" max="12040" width="22.85546875" style="3" customWidth="1"/>
    <col min="12041" max="12041" width="21.140625" style="3" bestFit="1" customWidth="1"/>
    <col min="12042" max="12042" width="20.7109375" style="3" customWidth="1"/>
    <col min="12043" max="12290" width="9.140625" style="3"/>
    <col min="12291" max="12291" width="13.42578125" style="3" customWidth="1"/>
    <col min="12292" max="12292" width="31" style="3" customWidth="1"/>
    <col min="12293" max="12293" width="64" style="3" customWidth="1"/>
    <col min="12294" max="12294" width="22.85546875" style="3" customWidth="1"/>
    <col min="12295" max="12295" width="22.140625" style="3" customWidth="1"/>
    <col min="12296" max="12296" width="22.85546875" style="3" customWidth="1"/>
    <col min="12297" max="12297" width="21.140625" style="3" bestFit="1" customWidth="1"/>
    <col min="12298" max="12298" width="20.7109375" style="3" customWidth="1"/>
    <col min="12299" max="12546" width="9.140625" style="3"/>
    <col min="12547" max="12547" width="13.42578125" style="3" customWidth="1"/>
    <col min="12548" max="12548" width="31" style="3" customWidth="1"/>
    <col min="12549" max="12549" width="64" style="3" customWidth="1"/>
    <col min="12550" max="12550" width="22.85546875" style="3" customWidth="1"/>
    <col min="12551" max="12551" width="22.140625" style="3" customWidth="1"/>
    <col min="12552" max="12552" width="22.85546875" style="3" customWidth="1"/>
    <col min="12553" max="12553" width="21.140625" style="3" bestFit="1" customWidth="1"/>
    <col min="12554" max="12554" width="20.7109375" style="3" customWidth="1"/>
    <col min="12555" max="12802" width="9.140625" style="3"/>
    <col min="12803" max="12803" width="13.42578125" style="3" customWidth="1"/>
    <col min="12804" max="12804" width="31" style="3" customWidth="1"/>
    <col min="12805" max="12805" width="64" style="3" customWidth="1"/>
    <col min="12806" max="12806" width="22.85546875" style="3" customWidth="1"/>
    <col min="12807" max="12807" width="22.140625" style="3" customWidth="1"/>
    <col min="12808" max="12808" width="22.85546875" style="3" customWidth="1"/>
    <col min="12809" max="12809" width="21.140625" style="3" bestFit="1" customWidth="1"/>
    <col min="12810" max="12810" width="20.7109375" style="3" customWidth="1"/>
    <col min="12811" max="13058" width="9.140625" style="3"/>
    <col min="13059" max="13059" width="13.42578125" style="3" customWidth="1"/>
    <col min="13060" max="13060" width="31" style="3" customWidth="1"/>
    <col min="13061" max="13061" width="64" style="3" customWidth="1"/>
    <col min="13062" max="13062" width="22.85546875" style="3" customWidth="1"/>
    <col min="13063" max="13063" width="22.140625" style="3" customWidth="1"/>
    <col min="13064" max="13064" width="22.85546875" style="3" customWidth="1"/>
    <col min="13065" max="13065" width="21.140625" style="3" bestFit="1" customWidth="1"/>
    <col min="13066" max="13066" width="20.7109375" style="3" customWidth="1"/>
    <col min="13067" max="13314" width="9.140625" style="3"/>
    <col min="13315" max="13315" width="13.42578125" style="3" customWidth="1"/>
    <col min="13316" max="13316" width="31" style="3" customWidth="1"/>
    <col min="13317" max="13317" width="64" style="3" customWidth="1"/>
    <col min="13318" max="13318" width="22.85546875" style="3" customWidth="1"/>
    <col min="13319" max="13319" width="22.140625" style="3" customWidth="1"/>
    <col min="13320" max="13320" width="22.85546875" style="3" customWidth="1"/>
    <col min="13321" max="13321" width="21.140625" style="3" bestFit="1" customWidth="1"/>
    <col min="13322" max="13322" width="20.7109375" style="3" customWidth="1"/>
    <col min="13323" max="13570" width="9.140625" style="3"/>
    <col min="13571" max="13571" width="13.42578125" style="3" customWidth="1"/>
    <col min="13572" max="13572" width="31" style="3" customWidth="1"/>
    <col min="13573" max="13573" width="64" style="3" customWidth="1"/>
    <col min="13574" max="13574" width="22.85546875" style="3" customWidth="1"/>
    <col min="13575" max="13575" width="22.140625" style="3" customWidth="1"/>
    <col min="13576" max="13576" width="22.85546875" style="3" customWidth="1"/>
    <col min="13577" max="13577" width="21.140625" style="3" bestFit="1" customWidth="1"/>
    <col min="13578" max="13578" width="20.7109375" style="3" customWidth="1"/>
    <col min="13579" max="13826" width="9.140625" style="3"/>
    <col min="13827" max="13827" width="13.42578125" style="3" customWidth="1"/>
    <col min="13828" max="13828" width="31" style="3" customWidth="1"/>
    <col min="13829" max="13829" width="64" style="3" customWidth="1"/>
    <col min="13830" max="13830" width="22.85546875" style="3" customWidth="1"/>
    <col min="13831" max="13831" width="22.140625" style="3" customWidth="1"/>
    <col min="13832" max="13832" width="22.85546875" style="3" customWidth="1"/>
    <col min="13833" max="13833" width="21.140625" style="3" bestFit="1" customWidth="1"/>
    <col min="13834" max="13834" width="20.7109375" style="3" customWidth="1"/>
    <col min="13835" max="14082" width="9.140625" style="3"/>
    <col min="14083" max="14083" width="13.42578125" style="3" customWidth="1"/>
    <col min="14084" max="14084" width="31" style="3" customWidth="1"/>
    <col min="14085" max="14085" width="64" style="3" customWidth="1"/>
    <col min="14086" max="14086" width="22.85546875" style="3" customWidth="1"/>
    <col min="14087" max="14087" width="22.140625" style="3" customWidth="1"/>
    <col min="14088" max="14088" width="22.85546875" style="3" customWidth="1"/>
    <col min="14089" max="14089" width="21.140625" style="3" bestFit="1" customWidth="1"/>
    <col min="14090" max="14090" width="20.7109375" style="3" customWidth="1"/>
    <col min="14091" max="14338" width="9.140625" style="3"/>
    <col min="14339" max="14339" width="13.42578125" style="3" customWidth="1"/>
    <col min="14340" max="14340" width="31" style="3" customWidth="1"/>
    <col min="14341" max="14341" width="64" style="3" customWidth="1"/>
    <col min="14342" max="14342" width="22.85546875" style="3" customWidth="1"/>
    <col min="14343" max="14343" width="22.140625" style="3" customWidth="1"/>
    <col min="14344" max="14344" width="22.85546875" style="3" customWidth="1"/>
    <col min="14345" max="14345" width="21.140625" style="3" bestFit="1" customWidth="1"/>
    <col min="14346" max="14346" width="20.7109375" style="3" customWidth="1"/>
    <col min="14347" max="14594" width="9.140625" style="3"/>
    <col min="14595" max="14595" width="13.42578125" style="3" customWidth="1"/>
    <col min="14596" max="14596" width="31" style="3" customWidth="1"/>
    <col min="14597" max="14597" width="64" style="3" customWidth="1"/>
    <col min="14598" max="14598" width="22.85546875" style="3" customWidth="1"/>
    <col min="14599" max="14599" width="22.140625" style="3" customWidth="1"/>
    <col min="14600" max="14600" width="22.85546875" style="3" customWidth="1"/>
    <col min="14601" max="14601" width="21.140625" style="3" bestFit="1" customWidth="1"/>
    <col min="14602" max="14602" width="20.7109375" style="3" customWidth="1"/>
    <col min="14603" max="14850" width="9.140625" style="3"/>
    <col min="14851" max="14851" width="13.42578125" style="3" customWidth="1"/>
    <col min="14852" max="14852" width="31" style="3" customWidth="1"/>
    <col min="14853" max="14853" width="64" style="3" customWidth="1"/>
    <col min="14854" max="14854" width="22.85546875" style="3" customWidth="1"/>
    <col min="14855" max="14855" width="22.140625" style="3" customWidth="1"/>
    <col min="14856" max="14856" width="22.85546875" style="3" customWidth="1"/>
    <col min="14857" max="14857" width="21.140625" style="3" bestFit="1" customWidth="1"/>
    <col min="14858" max="14858" width="20.7109375" style="3" customWidth="1"/>
    <col min="14859" max="15106" width="9.140625" style="3"/>
    <col min="15107" max="15107" width="13.42578125" style="3" customWidth="1"/>
    <col min="15108" max="15108" width="31" style="3" customWidth="1"/>
    <col min="15109" max="15109" width="64" style="3" customWidth="1"/>
    <col min="15110" max="15110" width="22.85546875" style="3" customWidth="1"/>
    <col min="15111" max="15111" width="22.140625" style="3" customWidth="1"/>
    <col min="15112" max="15112" width="22.85546875" style="3" customWidth="1"/>
    <col min="15113" max="15113" width="21.140625" style="3" bestFit="1" customWidth="1"/>
    <col min="15114" max="15114" width="20.7109375" style="3" customWidth="1"/>
    <col min="15115" max="15362" width="9.140625" style="3"/>
    <col min="15363" max="15363" width="13.42578125" style="3" customWidth="1"/>
    <col min="15364" max="15364" width="31" style="3" customWidth="1"/>
    <col min="15365" max="15365" width="64" style="3" customWidth="1"/>
    <col min="15366" max="15366" width="22.85546875" style="3" customWidth="1"/>
    <col min="15367" max="15367" width="22.140625" style="3" customWidth="1"/>
    <col min="15368" max="15368" width="22.85546875" style="3" customWidth="1"/>
    <col min="15369" max="15369" width="21.140625" style="3" bestFit="1" customWidth="1"/>
    <col min="15370" max="15370" width="20.7109375" style="3" customWidth="1"/>
    <col min="15371" max="15618" width="9.140625" style="3"/>
    <col min="15619" max="15619" width="13.42578125" style="3" customWidth="1"/>
    <col min="15620" max="15620" width="31" style="3" customWidth="1"/>
    <col min="15621" max="15621" width="64" style="3" customWidth="1"/>
    <col min="15622" max="15622" width="22.85546875" style="3" customWidth="1"/>
    <col min="15623" max="15623" width="22.140625" style="3" customWidth="1"/>
    <col min="15624" max="15624" width="22.85546875" style="3" customWidth="1"/>
    <col min="15625" max="15625" width="21.140625" style="3" bestFit="1" customWidth="1"/>
    <col min="15626" max="15626" width="20.7109375" style="3" customWidth="1"/>
    <col min="15627" max="15874" width="9.140625" style="3"/>
    <col min="15875" max="15875" width="13.42578125" style="3" customWidth="1"/>
    <col min="15876" max="15876" width="31" style="3" customWidth="1"/>
    <col min="15877" max="15877" width="64" style="3" customWidth="1"/>
    <col min="15878" max="15878" width="22.85546875" style="3" customWidth="1"/>
    <col min="15879" max="15879" width="22.140625" style="3" customWidth="1"/>
    <col min="15880" max="15880" width="22.85546875" style="3" customWidth="1"/>
    <col min="15881" max="15881" width="21.140625" style="3" bestFit="1" customWidth="1"/>
    <col min="15882" max="15882" width="20.7109375" style="3" customWidth="1"/>
    <col min="15883" max="16130" width="9.140625" style="3"/>
    <col min="16131" max="16131" width="13.42578125" style="3" customWidth="1"/>
    <col min="16132" max="16132" width="31" style="3" customWidth="1"/>
    <col min="16133" max="16133" width="64" style="3" customWidth="1"/>
    <col min="16134" max="16134" width="22.85546875" style="3" customWidth="1"/>
    <col min="16135" max="16135" width="22.140625" style="3" customWidth="1"/>
    <col min="16136" max="16136" width="22.85546875" style="3" customWidth="1"/>
    <col min="16137" max="16137" width="21.140625" style="3" bestFit="1" customWidth="1"/>
    <col min="16138" max="16138" width="20.7109375" style="3" customWidth="1"/>
    <col min="16139" max="16384" width="9.140625" style="3"/>
  </cols>
  <sheetData>
    <row r="1" spans="1:10" s="2" customFormat="1" ht="44.25" customHeight="1" x14ac:dyDescent="0.25">
      <c r="A1" s="78" t="s">
        <v>122</v>
      </c>
      <c r="B1" s="78"/>
      <c r="C1" s="78"/>
      <c r="D1" s="78"/>
      <c r="E1" s="78"/>
      <c r="F1" s="78"/>
      <c r="G1" s="78"/>
      <c r="H1" s="78"/>
      <c r="I1" s="78"/>
    </row>
    <row r="2" spans="1:10" s="2" customFormat="1" ht="19.5" customHeight="1" x14ac:dyDescent="0.25">
      <c r="A2" s="5"/>
      <c r="B2" s="5"/>
      <c r="C2" s="5"/>
      <c r="D2" s="6"/>
      <c r="E2" s="6"/>
      <c r="F2" s="6"/>
      <c r="G2" s="6"/>
      <c r="H2" s="6"/>
      <c r="I2" s="6" t="s">
        <v>38</v>
      </c>
    </row>
    <row r="3" spans="1:10" s="2" customFormat="1" ht="90.75" customHeight="1" x14ac:dyDescent="0.25">
      <c r="A3" s="7" t="s">
        <v>37</v>
      </c>
      <c r="B3" s="7" t="s">
        <v>36</v>
      </c>
      <c r="C3" s="7" t="s">
        <v>35</v>
      </c>
      <c r="D3" s="8" t="s">
        <v>123</v>
      </c>
      <c r="E3" s="8" t="s">
        <v>124</v>
      </c>
      <c r="F3" s="8" t="s">
        <v>125</v>
      </c>
      <c r="G3" s="8" t="s">
        <v>126</v>
      </c>
      <c r="H3" s="8" t="s">
        <v>135</v>
      </c>
      <c r="I3" s="8" t="s">
        <v>115</v>
      </c>
    </row>
    <row r="4" spans="1:10" s="2" customFormat="1" ht="30.75" customHeight="1" x14ac:dyDescent="0.25">
      <c r="A4" s="9"/>
      <c r="B4" s="33" t="s">
        <v>34</v>
      </c>
      <c r="C4" s="33" t="s">
        <v>33</v>
      </c>
      <c r="D4" s="34">
        <f t="shared" ref="D4:H4" si="0">D5+D7+D12+D16+D19+D20+D25+D27+D29+D33+D34</f>
        <v>283609800</v>
      </c>
      <c r="E4" s="34">
        <f t="shared" si="0"/>
        <v>0</v>
      </c>
      <c r="F4" s="34">
        <f t="shared" si="0"/>
        <v>100000</v>
      </c>
      <c r="G4" s="34">
        <f t="shared" si="0"/>
        <v>5458521.1400000006</v>
      </c>
      <c r="H4" s="34">
        <f t="shared" si="0"/>
        <v>-1557700</v>
      </c>
      <c r="I4" s="34">
        <f t="shared" ref="I4:I23" si="1">SUM(D4:H4)</f>
        <v>287610621.13999999</v>
      </c>
      <c r="J4" s="2" t="b">
        <f t="shared" ref="J4:J15" si="2">I4=SUM(D4:H4)</f>
        <v>1</v>
      </c>
    </row>
    <row r="5" spans="1:10" s="2" customFormat="1" ht="24.75" customHeight="1" x14ac:dyDescent="0.25">
      <c r="A5" s="12"/>
      <c r="B5" s="10" t="s">
        <v>32</v>
      </c>
      <c r="C5" s="37" t="s">
        <v>39</v>
      </c>
      <c r="D5" s="11">
        <f>D6</f>
        <v>188000000</v>
      </c>
      <c r="E5" s="11">
        <f t="shared" ref="E5:H5" si="3">E6</f>
        <v>0</v>
      </c>
      <c r="F5" s="11">
        <f t="shared" si="3"/>
        <v>0</v>
      </c>
      <c r="G5" s="11">
        <f t="shared" si="3"/>
        <v>11595000</v>
      </c>
      <c r="H5" s="11">
        <f t="shared" si="3"/>
        <v>0</v>
      </c>
      <c r="I5" s="11">
        <f t="shared" si="1"/>
        <v>199595000</v>
      </c>
      <c r="J5" s="2" t="b">
        <f t="shared" si="2"/>
        <v>1</v>
      </c>
    </row>
    <row r="6" spans="1:10" s="2" customFormat="1" ht="25.5" customHeight="1" x14ac:dyDescent="0.25">
      <c r="A6" s="13"/>
      <c r="B6" s="14" t="s">
        <v>31</v>
      </c>
      <c r="C6" s="15" t="s">
        <v>30</v>
      </c>
      <c r="D6" s="16">
        <v>188000000</v>
      </c>
      <c r="E6" s="16"/>
      <c r="F6" s="16"/>
      <c r="G6" s="16">
        <v>11595000</v>
      </c>
      <c r="H6" s="16"/>
      <c r="I6" s="16">
        <f t="shared" si="1"/>
        <v>199595000</v>
      </c>
      <c r="J6" s="2" t="b">
        <f t="shared" si="2"/>
        <v>1</v>
      </c>
    </row>
    <row r="7" spans="1:10" s="2" customFormat="1" ht="47.25" x14ac:dyDescent="0.25">
      <c r="A7" s="17"/>
      <c r="B7" s="18" t="s">
        <v>29</v>
      </c>
      <c r="C7" s="38" t="s">
        <v>28</v>
      </c>
      <c r="D7" s="11">
        <f>D8+D9+D10+D11</f>
        <v>15403300</v>
      </c>
      <c r="E7" s="11">
        <f t="shared" ref="E7:H7" si="4">E8+E9+E10+E11</f>
        <v>0</v>
      </c>
      <c r="F7" s="11">
        <f t="shared" si="4"/>
        <v>0</v>
      </c>
      <c r="G7" s="11">
        <f t="shared" si="4"/>
        <v>0</v>
      </c>
      <c r="H7" s="11">
        <f t="shared" si="4"/>
        <v>1573000</v>
      </c>
      <c r="I7" s="11">
        <f t="shared" si="1"/>
        <v>16976300</v>
      </c>
      <c r="J7" s="2" t="b">
        <f t="shared" si="2"/>
        <v>1</v>
      </c>
    </row>
    <row r="8" spans="1:10" s="2" customFormat="1" ht="66.75" customHeight="1" x14ac:dyDescent="0.25">
      <c r="A8" s="19"/>
      <c r="B8" s="19" t="s">
        <v>27</v>
      </c>
      <c r="C8" s="20" t="s">
        <v>26</v>
      </c>
      <c r="D8" s="16">
        <v>7295800</v>
      </c>
      <c r="E8" s="16"/>
      <c r="F8" s="16"/>
      <c r="G8" s="16"/>
      <c r="H8" s="16">
        <v>1573000</v>
      </c>
      <c r="I8" s="16">
        <f t="shared" si="1"/>
        <v>8868800</v>
      </c>
      <c r="J8" s="2" t="b">
        <f t="shared" si="2"/>
        <v>1</v>
      </c>
    </row>
    <row r="9" spans="1:10" s="2" customFormat="1" ht="86.25" customHeight="1" x14ac:dyDescent="0.25">
      <c r="A9" s="19"/>
      <c r="B9" s="19" t="s">
        <v>25</v>
      </c>
      <c r="C9" s="20" t="s">
        <v>24</v>
      </c>
      <c r="D9" s="16">
        <v>50600</v>
      </c>
      <c r="E9" s="16"/>
      <c r="F9" s="16"/>
      <c r="G9" s="16"/>
      <c r="H9" s="16"/>
      <c r="I9" s="16">
        <f t="shared" si="1"/>
        <v>50600</v>
      </c>
      <c r="J9" s="2" t="b">
        <f t="shared" si="2"/>
        <v>1</v>
      </c>
    </row>
    <row r="10" spans="1:10" s="2" customFormat="1" ht="78.75" x14ac:dyDescent="0.25">
      <c r="A10" s="13"/>
      <c r="B10" s="19" t="s">
        <v>23</v>
      </c>
      <c r="C10" s="20" t="s">
        <v>22</v>
      </c>
      <c r="D10" s="69">
        <v>9019100</v>
      </c>
      <c r="E10" s="16"/>
      <c r="F10" s="16"/>
      <c r="G10" s="16"/>
      <c r="H10" s="16"/>
      <c r="I10" s="16">
        <f t="shared" si="1"/>
        <v>9019100</v>
      </c>
      <c r="J10" s="2" t="b">
        <f t="shared" si="2"/>
        <v>1</v>
      </c>
    </row>
    <row r="11" spans="1:10" s="2" customFormat="1" ht="72" customHeight="1" x14ac:dyDescent="0.25">
      <c r="A11" s="19"/>
      <c r="B11" s="19" t="s">
        <v>21</v>
      </c>
      <c r="C11" s="20" t="s">
        <v>20</v>
      </c>
      <c r="D11" s="69">
        <v>-962200</v>
      </c>
      <c r="E11" s="16"/>
      <c r="F11" s="16"/>
      <c r="G11" s="16"/>
      <c r="H11" s="16"/>
      <c r="I11" s="16">
        <f t="shared" si="1"/>
        <v>-962200</v>
      </c>
      <c r="J11" s="2" t="b">
        <f t="shared" si="2"/>
        <v>1</v>
      </c>
    </row>
    <row r="12" spans="1:10" s="2" customFormat="1" ht="15.75" x14ac:dyDescent="0.25">
      <c r="A12" s="19"/>
      <c r="B12" s="10" t="s">
        <v>19</v>
      </c>
      <c r="C12" s="10" t="s">
        <v>18</v>
      </c>
      <c r="D12" s="11">
        <f>D13+D14+D15</f>
        <v>6090000</v>
      </c>
      <c r="E12" s="11">
        <f t="shared" ref="E12:H12" si="5">E13+E14+E15</f>
        <v>0</v>
      </c>
      <c r="F12" s="11">
        <f t="shared" si="5"/>
        <v>0</v>
      </c>
      <c r="G12" s="11">
        <f t="shared" si="5"/>
        <v>432570.14</v>
      </c>
      <c r="H12" s="11">
        <f t="shared" si="5"/>
        <v>-3000000</v>
      </c>
      <c r="I12" s="11">
        <f t="shared" si="1"/>
        <v>3522570.1399999997</v>
      </c>
      <c r="J12" s="2" t="b">
        <f t="shared" si="2"/>
        <v>1</v>
      </c>
    </row>
    <row r="13" spans="1:10" s="2" customFormat="1" ht="31.5" x14ac:dyDescent="0.25">
      <c r="A13" s="19"/>
      <c r="B13" s="14" t="s">
        <v>40</v>
      </c>
      <c r="C13" s="15" t="s">
        <v>41</v>
      </c>
      <c r="D13" s="16"/>
      <c r="E13" s="16"/>
      <c r="F13" s="16"/>
      <c r="G13" s="51">
        <v>-67429.86</v>
      </c>
      <c r="H13" s="16"/>
      <c r="I13" s="16">
        <f t="shared" si="1"/>
        <v>-67429.86</v>
      </c>
      <c r="J13" s="2" t="b">
        <f t="shared" si="2"/>
        <v>1</v>
      </c>
    </row>
    <row r="14" spans="1:10" s="2" customFormat="1" ht="15.75" x14ac:dyDescent="0.25">
      <c r="A14" s="19"/>
      <c r="B14" s="14" t="s">
        <v>42</v>
      </c>
      <c r="C14" s="15" t="s">
        <v>43</v>
      </c>
      <c r="D14" s="16">
        <v>390000</v>
      </c>
      <c r="E14" s="16"/>
      <c r="F14" s="16"/>
      <c r="G14" s="51">
        <v>500000</v>
      </c>
      <c r="H14" s="16"/>
      <c r="I14" s="16">
        <f t="shared" si="1"/>
        <v>890000</v>
      </c>
      <c r="J14" s="2" t="b">
        <f t="shared" si="2"/>
        <v>1</v>
      </c>
    </row>
    <row r="15" spans="1:10" s="2" customFormat="1" ht="31.5" x14ac:dyDescent="0.25">
      <c r="A15" s="12"/>
      <c r="B15" s="14" t="s">
        <v>44</v>
      </c>
      <c r="C15" s="15" t="s">
        <v>45</v>
      </c>
      <c r="D15" s="16">
        <v>5700000</v>
      </c>
      <c r="E15" s="16"/>
      <c r="F15" s="16"/>
      <c r="G15" s="16"/>
      <c r="H15" s="16">
        <v>-3000000</v>
      </c>
      <c r="I15" s="16">
        <f t="shared" si="1"/>
        <v>2700000</v>
      </c>
      <c r="J15" s="2" t="b">
        <f t="shared" si="2"/>
        <v>1</v>
      </c>
    </row>
    <row r="16" spans="1:10" s="2" customFormat="1" ht="15.75" x14ac:dyDescent="0.25">
      <c r="A16" s="12"/>
      <c r="B16" s="52" t="s">
        <v>69</v>
      </c>
      <c r="C16" s="55" t="s">
        <v>70</v>
      </c>
      <c r="D16" s="11">
        <f>D17+D18</f>
        <v>55200000</v>
      </c>
      <c r="E16" s="11">
        <f t="shared" ref="E16:H16" si="6">E17+E18</f>
        <v>0</v>
      </c>
      <c r="F16" s="11">
        <f t="shared" si="6"/>
        <v>0</v>
      </c>
      <c r="G16" s="11">
        <f t="shared" si="6"/>
        <v>-13800000</v>
      </c>
      <c r="H16" s="11">
        <f t="shared" si="6"/>
        <v>0</v>
      </c>
      <c r="I16" s="11">
        <f t="shared" si="1"/>
        <v>41400000</v>
      </c>
    </row>
    <row r="17" spans="1:10" s="2" customFormat="1" ht="15.75" x14ac:dyDescent="0.25">
      <c r="A17" s="12"/>
      <c r="B17" s="53" t="s">
        <v>71</v>
      </c>
      <c r="C17" s="54" t="s">
        <v>72</v>
      </c>
      <c r="D17" s="16">
        <v>16200000</v>
      </c>
      <c r="E17" s="16"/>
      <c r="F17" s="16"/>
      <c r="G17" s="51"/>
      <c r="H17" s="16"/>
      <c r="I17" s="16">
        <f t="shared" si="1"/>
        <v>16200000</v>
      </c>
    </row>
    <row r="18" spans="1:10" s="2" customFormat="1" ht="15.75" x14ac:dyDescent="0.25">
      <c r="A18" s="12"/>
      <c r="B18" s="53" t="s">
        <v>73</v>
      </c>
      <c r="C18" s="54" t="s">
        <v>74</v>
      </c>
      <c r="D18" s="16">
        <v>39000000</v>
      </c>
      <c r="E18" s="16"/>
      <c r="F18" s="16"/>
      <c r="G18" s="51">
        <v>-13800000</v>
      </c>
      <c r="H18" s="16"/>
      <c r="I18" s="16">
        <f t="shared" si="1"/>
        <v>25200000</v>
      </c>
    </row>
    <row r="19" spans="1:10" s="2" customFormat="1" ht="15.75" x14ac:dyDescent="0.25">
      <c r="A19" s="19"/>
      <c r="B19" s="10" t="s">
        <v>17</v>
      </c>
      <c r="C19" s="10" t="s">
        <v>16</v>
      </c>
      <c r="D19" s="11">
        <v>3200000</v>
      </c>
      <c r="E19" s="11"/>
      <c r="F19" s="11"/>
      <c r="G19" s="11"/>
      <c r="H19" s="11"/>
      <c r="I19" s="11">
        <f t="shared" si="1"/>
        <v>3200000</v>
      </c>
      <c r="J19" s="2" t="b">
        <f>I19=SUM(D19:H19)</f>
        <v>1</v>
      </c>
    </row>
    <row r="20" spans="1:10" s="2" customFormat="1" ht="55.5" customHeight="1" x14ac:dyDescent="0.25">
      <c r="A20" s="19"/>
      <c r="B20" s="10" t="s">
        <v>15</v>
      </c>
      <c r="C20" s="10" t="s">
        <v>14</v>
      </c>
      <c r="D20" s="11">
        <f t="shared" ref="D20:H20" si="7">SUM(D21:D24)</f>
        <v>8016500</v>
      </c>
      <c r="E20" s="11">
        <f t="shared" si="7"/>
        <v>0</v>
      </c>
      <c r="F20" s="11">
        <f t="shared" si="7"/>
        <v>0</v>
      </c>
      <c r="G20" s="11">
        <f t="shared" si="7"/>
        <v>-619750</v>
      </c>
      <c r="H20" s="11">
        <f t="shared" si="7"/>
        <v>-219200</v>
      </c>
      <c r="I20" s="11">
        <f t="shared" si="1"/>
        <v>7177550</v>
      </c>
      <c r="J20" s="2" t="b">
        <f>I20=SUM(D20:H20)</f>
        <v>1</v>
      </c>
    </row>
    <row r="21" spans="1:10" s="2" customFormat="1" ht="78.75" x14ac:dyDescent="0.25">
      <c r="A21" s="19"/>
      <c r="B21" s="14" t="s">
        <v>53</v>
      </c>
      <c r="C21" s="40" t="s">
        <v>54</v>
      </c>
      <c r="D21" s="16">
        <v>121000</v>
      </c>
      <c r="E21" s="16"/>
      <c r="F21" s="16"/>
      <c r="G21" s="16">
        <v>8400</v>
      </c>
      <c r="H21" s="16"/>
      <c r="I21" s="16">
        <f t="shared" si="1"/>
        <v>129400</v>
      </c>
      <c r="J21" s="2" t="b">
        <f>I21=SUM(D21:H21)</f>
        <v>1</v>
      </c>
    </row>
    <row r="22" spans="1:10" s="2" customFormat="1" ht="94.5" x14ac:dyDescent="0.25">
      <c r="A22" s="19"/>
      <c r="B22" s="14" t="s">
        <v>51</v>
      </c>
      <c r="C22" s="39" t="s">
        <v>52</v>
      </c>
      <c r="D22" s="16">
        <v>7542500</v>
      </c>
      <c r="E22" s="16"/>
      <c r="F22" s="16"/>
      <c r="G22" s="16">
        <v>-629800</v>
      </c>
      <c r="H22" s="16">
        <v>-250000</v>
      </c>
      <c r="I22" s="16">
        <f t="shared" si="1"/>
        <v>6662700</v>
      </c>
      <c r="J22" s="2" t="b">
        <f>I22=SUM(D22:H22)</f>
        <v>1</v>
      </c>
    </row>
    <row r="23" spans="1:10" s="2" customFormat="1" ht="31.5" x14ac:dyDescent="0.25">
      <c r="A23" s="19"/>
      <c r="B23" s="53" t="s">
        <v>75</v>
      </c>
      <c r="C23" s="56" t="s">
        <v>76</v>
      </c>
      <c r="D23" s="16">
        <v>3000</v>
      </c>
      <c r="E23" s="16"/>
      <c r="F23" s="16"/>
      <c r="G23" s="16">
        <v>1650</v>
      </c>
      <c r="H23" s="16"/>
      <c r="I23" s="16">
        <f t="shared" si="1"/>
        <v>4650</v>
      </c>
      <c r="J23" s="2" t="b">
        <f>I23=SUM(D23:H23)</f>
        <v>1</v>
      </c>
    </row>
    <row r="24" spans="1:10" s="2" customFormat="1" ht="78.75" x14ac:dyDescent="0.25">
      <c r="A24" s="19"/>
      <c r="B24" s="21" t="s">
        <v>55</v>
      </c>
      <c r="C24" s="22" t="s">
        <v>56</v>
      </c>
      <c r="D24" s="16">
        <v>350000</v>
      </c>
      <c r="E24" s="16"/>
      <c r="F24" s="16"/>
      <c r="G24" s="16"/>
      <c r="H24" s="16">
        <v>30800</v>
      </c>
      <c r="I24" s="16">
        <f t="shared" ref="I24:I51" si="8">SUM(D24:H24)</f>
        <v>380800</v>
      </c>
      <c r="J24" s="2" t="b">
        <f t="shared" ref="J24:J29" si="9">I24=SUM(D24:H24)</f>
        <v>1</v>
      </c>
    </row>
    <row r="25" spans="1:10" s="2" customFormat="1" ht="43.5" customHeight="1" x14ac:dyDescent="0.25">
      <c r="A25" s="19"/>
      <c r="B25" s="10" t="s">
        <v>13</v>
      </c>
      <c r="C25" s="10" t="s">
        <v>12</v>
      </c>
      <c r="D25" s="11">
        <f t="shared" ref="D25:H25" si="10">SUM(D26:D26)</f>
        <v>700000</v>
      </c>
      <c r="E25" s="11">
        <f t="shared" si="10"/>
        <v>0</v>
      </c>
      <c r="F25" s="11">
        <f t="shared" si="10"/>
        <v>0</v>
      </c>
      <c r="G25" s="11">
        <f t="shared" si="10"/>
        <v>600000</v>
      </c>
      <c r="H25" s="11">
        <f t="shared" si="10"/>
        <v>52800</v>
      </c>
      <c r="I25" s="11">
        <f t="shared" si="8"/>
        <v>1352800</v>
      </c>
      <c r="J25" s="2" t="b">
        <f t="shared" si="9"/>
        <v>1</v>
      </c>
    </row>
    <row r="26" spans="1:10" s="2" customFormat="1" ht="15.75" x14ac:dyDescent="0.25">
      <c r="A26" s="17"/>
      <c r="B26" s="19" t="s">
        <v>57</v>
      </c>
      <c r="C26" s="20" t="s">
        <v>58</v>
      </c>
      <c r="D26" s="16">
        <v>700000</v>
      </c>
      <c r="E26" s="16"/>
      <c r="F26" s="16"/>
      <c r="G26" s="16">
        <v>600000</v>
      </c>
      <c r="H26" s="16">
        <v>52800</v>
      </c>
      <c r="I26" s="16">
        <f t="shared" si="8"/>
        <v>1352800</v>
      </c>
      <c r="J26" s="2" t="b">
        <f t="shared" si="9"/>
        <v>1</v>
      </c>
    </row>
    <row r="27" spans="1:10" s="2" customFormat="1" ht="31.5" x14ac:dyDescent="0.25">
      <c r="A27" s="19"/>
      <c r="B27" s="10" t="s">
        <v>11</v>
      </c>
      <c r="C27" s="10" t="s">
        <v>10</v>
      </c>
      <c r="D27" s="11">
        <f>D28</f>
        <v>700000</v>
      </c>
      <c r="E27" s="11">
        <f t="shared" ref="E27:H27" si="11">E28</f>
        <v>0</v>
      </c>
      <c r="F27" s="11">
        <f t="shared" si="11"/>
        <v>0</v>
      </c>
      <c r="G27" s="11">
        <f t="shared" si="11"/>
        <v>730000</v>
      </c>
      <c r="H27" s="11">
        <f t="shared" si="11"/>
        <v>-100000</v>
      </c>
      <c r="I27" s="11">
        <f t="shared" si="8"/>
        <v>1330000</v>
      </c>
      <c r="J27" s="2" t="b">
        <f t="shared" si="9"/>
        <v>1</v>
      </c>
    </row>
    <row r="28" spans="1:10" s="2" customFormat="1" ht="15.75" x14ac:dyDescent="0.25">
      <c r="A28" s="12"/>
      <c r="B28" s="14" t="s">
        <v>59</v>
      </c>
      <c r="C28" s="40" t="s">
        <v>60</v>
      </c>
      <c r="D28" s="16">
        <v>700000</v>
      </c>
      <c r="E28" s="16"/>
      <c r="F28" s="16"/>
      <c r="G28" s="16">
        <v>730000</v>
      </c>
      <c r="H28" s="16">
        <v>-100000</v>
      </c>
      <c r="I28" s="16">
        <f t="shared" si="8"/>
        <v>1330000</v>
      </c>
      <c r="J28" s="2" t="b">
        <f t="shared" si="9"/>
        <v>1</v>
      </c>
    </row>
    <row r="29" spans="1:10" s="2" customFormat="1" ht="41.25" customHeight="1" x14ac:dyDescent="0.25">
      <c r="A29" s="17"/>
      <c r="B29" s="10" t="s">
        <v>9</v>
      </c>
      <c r="C29" s="10" t="s">
        <v>8</v>
      </c>
      <c r="D29" s="11">
        <f t="shared" ref="D29:H29" si="12">SUM(D30:D32)</f>
        <v>4600000</v>
      </c>
      <c r="E29" s="11">
        <f t="shared" si="12"/>
        <v>0</v>
      </c>
      <c r="F29" s="11">
        <f t="shared" si="12"/>
        <v>0</v>
      </c>
      <c r="G29" s="11">
        <f t="shared" si="12"/>
        <v>5220701</v>
      </c>
      <c r="H29" s="11">
        <f t="shared" si="12"/>
        <v>135700</v>
      </c>
      <c r="I29" s="11">
        <f t="shared" si="8"/>
        <v>9956401</v>
      </c>
      <c r="J29" s="2" t="b">
        <f t="shared" si="9"/>
        <v>1</v>
      </c>
    </row>
    <row r="30" spans="1:10" s="2" customFormat="1" ht="84" customHeight="1" x14ac:dyDescent="0.25">
      <c r="A30" s="19"/>
      <c r="B30" s="14" t="s">
        <v>61</v>
      </c>
      <c r="C30" s="40" t="s">
        <v>62</v>
      </c>
      <c r="D30" s="16"/>
      <c r="E30" s="16"/>
      <c r="F30" s="16"/>
      <c r="G30" s="16">
        <v>1900701</v>
      </c>
      <c r="H30" s="16"/>
      <c r="I30" s="16">
        <f t="shared" si="8"/>
        <v>1900701</v>
      </c>
      <c r="J30" s="2" t="e">
        <f>#REF!=SUM(#REF!)</f>
        <v>#REF!</v>
      </c>
    </row>
    <row r="31" spans="1:10" s="2" customFormat="1" ht="36.75" customHeight="1" x14ac:dyDescent="0.25">
      <c r="A31" s="19"/>
      <c r="B31" s="14" t="s">
        <v>63</v>
      </c>
      <c r="C31" s="39" t="s">
        <v>64</v>
      </c>
      <c r="D31" s="16">
        <v>4600000</v>
      </c>
      <c r="E31" s="16"/>
      <c r="F31" s="16"/>
      <c r="G31" s="16">
        <v>3187000</v>
      </c>
      <c r="H31" s="16">
        <v>76200</v>
      </c>
      <c r="I31" s="16">
        <f t="shared" si="8"/>
        <v>7863200</v>
      </c>
    </row>
    <row r="32" spans="1:10" s="2" customFormat="1" ht="81.75" customHeight="1" x14ac:dyDescent="0.25">
      <c r="A32" s="19"/>
      <c r="B32" s="47" t="s">
        <v>118</v>
      </c>
      <c r="C32" s="48" t="s">
        <v>119</v>
      </c>
      <c r="D32" s="16"/>
      <c r="E32" s="16"/>
      <c r="F32" s="16"/>
      <c r="G32" s="16">
        <v>133000</v>
      </c>
      <c r="H32" s="16">
        <v>59500</v>
      </c>
      <c r="I32" s="16">
        <f t="shared" si="8"/>
        <v>192500</v>
      </c>
      <c r="J32" s="2" t="b">
        <f>I30=SUM(D30:H30)</f>
        <v>1</v>
      </c>
    </row>
    <row r="33" spans="1:10" s="2" customFormat="1" ht="15.75" x14ac:dyDescent="0.25">
      <c r="A33" s="19"/>
      <c r="B33" s="10" t="s">
        <v>7</v>
      </c>
      <c r="C33" s="10" t="s">
        <v>46</v>
      </c>
      <c r="D33" s="11">
        <v>1700000</v>
      </c>
      <c r="E33" s="11"/>
      <c r="F33" s="11"/>
      <c r="G33" s="11">
        <v>1300000</v>
      </c>
      <c r="H33" s="11"/>
      <c r="I33" s="11">
        <f t="shared" si="8"/>
        <v>3000000</v>
      </c>
      <c r="J33" s="2" t="e">
        <f>#REF!=SUM(#REF!)</f>
        <v>#REF!</v>
      </c>
    </row>
    <row r="34" spans="1:10" s="2" customFormat="1" ht="15.75" x14ac:dyDescent="0.25">
      <c r="A34" s="19"/>
      <c r="B34" s="57" t="s">
        <v>77</v>
      </c>
      <c r="C34" s="58" t="s">
        <v>78</v>
      </c>
      <c r="D34" s="11"/>
      <c r="E34" s="11"/>
      <c r="F34" s="11">
        <v>100000</v>
      </c>
      <c r="G34" s="11"/>
      <c r="H34" s="11"/>
      <c r="I34" s="11">
        <f t="shared" si="8"/>
        <v>100000</v>
      </c>
    </row>
    <row r="35" spans="1:10" s="4" customFormat="1" ht="22.5" customHeight="1" x14ac:dyDescent="0.25">
      <c r="A35" s="21"/>
      <c r="B35" s="33" t="s">
        <v>6</v>
      </c>
      <c r="C35" s="33" t="s">
        <v>5</v>
      </c>
      <c r="D35" s="34">
        <f>D36+D65</f>
        <v>756592889.25999999</v>
      </c>
      <c r="E35" s="34">
        <f>E36+E64+E65</f>
        <v>119040345.39999999</v>
      </c>
      <c r="F35" s="34">
        <f t="shared" ref="F35:H35" si="13">F36+F64+F65</f>
        <v>5006286.4800000004</v>
      </c>
      <c r="G35" s="34">
        <f t="shared" si="13"/>
        <v>25881911.700000003</v>
      </c>
      <c r="H35" s="34">
        <f t="shared" si="13"/>
        <v>-6957890.8799999999</v>
      </c>
      <c r="I35" s="34">
        <f t="shared" si="8"/>
        <v>899563541.96000004</v>
      </c>
      <c r="J35" s="4" t="e">
        <f>#REF!=SUM(#REF!)</f>
        <v>#REF!</v>
      </c>
    </row>
    <row r="36" spans="1:10" s="2" customFormat="1" ht="31.5" x14ac:dyDescent="0.25">
      <c r="A36" s="19"/>
      <c r="B36" s="10" t="s">
        <v>4</v>
      </c>
      <c r="C36" s="24" t="s">
        <v>3</v>
      </c>
      <c r="D36" s="11">
        <f>D37+D41+D53+D59</f>
        <v>756592889.25999999</v>
      </c>
      <c r="E36" s="11">
        <f>E37+E41+E53+E59</f>
        <v>119029349.09999999</v>
      </c>
      <c r="F36" s="11">
        <f>F37+F41+F53+F59</f>
        <v>4907234</v>
      </c>
      <c r="G36" s="11">
        <f>G37+G41+G53+G59</f>
        <v>39777900.100000001</v>
      </c>
      <c r="H36" s="11">
        <f>H37+H41+H53+H59</f>
        <v>-7039099.4199999999</v>
      </c>
      <c r="I36" s="11">
        <f t="shared" si="8"/>
        <v>913268273.04000008</v>
      </c>
      <c r="J36" s="2" t="b">
        <f>I35=SUM(D35:H35)</f>
        <v>1</v>
      </c>
    </row>
    <row r="37" spans="1:10" s="2" customFormat="1" ht="31.5" x14ac:dyDescent="0.25">
      <c r="A37" s="19"/>
      <c r="B37" s="28" t="s">
        <v>68</v>
      </c>
      <c r="C37" s="29" t="s">
        <v>47</v>
      </c>
      <c r="D37" s="30">
        <f>SUM(D38:D40)</f>
        <v>66822100</v>
      </c>
      <c r="E37" s="30">
        <f t="shared" ref="E37:H37" si="14">SUM(E38:E40)</f>
        <v>0</v>
      </c>
      <c r="F37" s="30">
        <f t="shared" si="14"/>
        <v>0</v>
      </c>
      <c r="G37" s="30">
        <f t="shared" si="14"/>
        <v>2199436.2799999998</v>
      </c>
      <c r="H37" s="30">
        <f t="shared" si="14"/>
        <v>1391000</v>
      </c>
      <c r="I37" s="30">
        <f t="shared" si="8"/>
        <v>70412536.280000001</v>
      </c>
      <c r="J37" s="2" t="b">
        <f>I36=SUM(D36:H36)</f>
        <v>1</v>
      </c>
    </row>
    <row r="38" spans="1:10" s="2" customFormat="1" ht="47.25" x14ac:dyDescent="0.25">
      <c r="A38" s="19"/>
      <c r="B38" s="25" t="s">
        <v>79</v>
      </c>
      <c r="C38" s="59" t="s">
        <v>80</v>
      </c>
      <c r="D38" s="70">
        <v>55376000</v>
      </c>
      <c r="E38" s="16"/>
      <c r="F38" s="16"/>
      <c r="G38" s="16"/>
      <c r="H38" s="16"/>
      <c r="I38" s="16">
        <f t="shared" si="8"/>
        <v>55376000</v>
      </c>
      <c r="J38" s="2" t="b">
        <f>I37=SUM(D37:H37)</f>
        <v>1</v>
      </c>
    </row>
    <row r="39" spans="1:10" s="2" customFormat="1" ht="42" customHeight="1" x14ac:dyDescent="0.25">
      <c r="A39" s="19"/>
      <c r="B39" s="25" t="s">
        <v>81</v>
      </c>
      <c r="C39" s="60" t="s">
        <v>82</v>
      </c>
      <c r="D39" s="70">
        <v>11446100</v>
      </c>
      <c r="E39" s="16"/>
      <c r="F39" s="70"/>
      <c r="G39" s="16">
        <v>2199436.2799999998</v>
      </c>
      <c r="H39" s="70"/>
      <c r="I39" s="16">
        <f t="shared" si="8"/>
        <v>13645536.279999999</v>
      </c>
      <c r="J39" s="2" t="b">
        <f>I38=SUM(D38:H38)</f>
        <v>1</v>
      </c>
    </row>
    <row r="40" spans="1:10" s="2" customFormat="1" ht="22.5" customHeight="1" x14ac:dyDescent="0.25">
      <c r="A40" s="19"/>
      <c r="B40" s="41" t="s">
        <v>83</v>
      </c>
      <c r="C40" s="61" t="s">
        <v>84</v>
      </c>
      <c r="D40" s="16"/>
      <c r="E40" s="16"/>
      <c r="F40" s="16"/>
      <c r="G40" s="16"/>
      <c r="H40" s="16">
        <v>1391000</v>
      </c>
      <c r="I40" s="16">
        <f t="shared" si="8"/>
        <v>1391000</v>
      </c>
    </row>
    <row r="41" spans="1:10" s="2" customFormat="1" ht="38.25" customHeight="1" x14ac:dyDescent="0.25">
      <c r="A41" s="19"/>
      <c r="B41" s="28" t="s">
        <v>67</v>
      </c>
      <c r="C41" s="29" t="s">
        <v>2</v>
      </c>
      <c r="D41" s="30">
        <f>SUM(D42:D52)</f>
        <v>172026346.12</v>
      </c>
      <c r="E41" s="30">
        <f>SUM(E42:E52)</f>
        <v>119029349.09999999</v>
      </c>
      <c r="F41" s="30">
        <f>SUM(F42:F52)</f>
        <v>3160774</v>
      </c>
      <c r="G41" s="30">
        <f>SUM(G42:G52)</f>
        <v>2064163.82</v>
      </c>
      <c r="H41" s="30">
        <f>SUM(H42:H52)</f>
        <v>-4478780.42</v>
      </c>
      <c r="I41" s="30">
        <f t="shared" si="8"/>
        <v>291801852.62</v>
      </c>
      <c r="J41" s="2" t="b">
        <f>I39=SUM(D39:H39)</f>
        <v>1</v>
      </c>
    </row>
    <row r="42" spans="1:10" s="2" customFormat="1" ht="57" customHeight="1" x14ac:dyDescent="0.25">
      <c r="A42" s="17"/>
      <c r="B42" s="41" t="s">
        <v>85</v>
      </c>
      <c r="C42" s="42" t="s">
        <v>86</v>
      </c>
      <c r="D42" s="67">
        <v>50000000</v>
      </c>
      <c r="E42" s="67">
        <v>87350184.159999996</v>
      </c>
      <c r="F42" s="67"/>
      <c r="G42" s="16"/>
      <c r="H42" s="67"/>
      <c r="I42" s="16">
        <f t="shared" si="8"/>
        <v>137350184.16</v>
      </c>
      <c r="J42" s="2" t="b">
        <f>I41=SUM(D41:H41)</f>
        <v>1</v>
      </c>
    </row>
    <row r="43" spans="1:10" s="2" customFormat="1" ht="96.75" customHeight="1" x14ac:dyDescent="0.25">
      <c r="A43" s="17"/>
      <c r="B43" s="25" t="s">
        <v>87</v>
      </c>
      <c r="C43" s="49" t="s">
        <v>88</v>
      </c>
      <c r="D43" s="67">
        <v>16504851</v>
      </c>
      <c r="E43" s="67">
        <v>21825612</v>
      </c>
      <c r="F43" s="67"/>
      <c r="G43" s="16"/>
      <c r="H43" s="16">
        <v>18635576.739999998</v>
      </c>
      <c r="I43" s="16">
        <f t="shared" si="8"/>
        <v>56966039.739999995</v>
      </c>
    </row>
    <row r="44" spans="1:10" s="2" customFormat="1" ht="75" customHeight="1" x14ac:dyDescent="0.25">
      <c r="A44" s="17"/>
      <c r="B44" s="25" t="s">
        <v>127</v>
      </c>
      <c r="C44" s="74" t="s">
        <v>128</v>
      </c>
      <c r="D44" s="67"/>
      <c r="E44" s="67">
        <v>9822000</v>
      </c>
      <c r="F44" s="67"/>
      <c r="G44" s="16"/>
      <c r="H44" s="73">
        <v>-9822000</v>
      </c>
      <c r="I44" s="16">
        <f t="shared" si="8"/>
        <v>0</v>
      </c>
    </row>
    <row r="45" spans="1:10" s="2" customFormat="1" ht="51" customHeight="1" x14ac:dyDescent="0.25">
      <c r="A45" s="17"/>
      <c r="B45" s="25" t="s">
        <v>129</v>
      </c>
      <c r="C45" s="74" t="s">
        <v>130</v>
      </c>
      <c r="D45" s="67"/>
      <c r="E45" s="67">
        <v>26685.919999999998</v>
      </c>
      <c r="F45" s="67"/>
      <c r="G45" s="16"/>
      <c r="H45" s="73">
        <v>-26685.919999999998</v>
      </c>
      <c r="I45" s="16">
        <f t="shared" si="8"/>
        <v>0</v>
      </c>
    </row>
    <row r="46" spans="1:10" s="2" customFormat="1" ht="80.25" customHeight="1" x14ac:dyDescent="0.25">
      <c r="A46" s="17"/>
      <c r="B46" s="64" t="s">
        <v>89</v>
      </c>
      <c r="C46" s="65" t="s">
        <v>90</v>
      </c>
      <c r="D46" s="67">
        <v>1133228.04</v>
      </c>
      <c r="E46" s="67">
        <v>4867.0200000000004</v>
      </c>
      <c r="F46" s="67"/>
      <c r="G46" s="16"/>
      <c r="H46" s="67">
        <v>-40391.29</v>
      </c>
      <c r="I46" s="16">
        <f t="shared" si="8"/>
        <v>1097703.77</v>
      </c>
    </row>
    <row r="47" spans="1:10" s="2" customFormat="1" ht="71.25" customHeight="1" x14ac:dyDescent="0.25">
      <c r="A47" s="19"/>
      <c r="B47" s="43" t="s">
        <v>91</v>
      </c>
      <c r="C47" s="44" t="s">
        <v>92</v>
      </c>
      <c r="D47" s="51">
        <v>13821464.58</v>
      </c>
      <c r="E47" s="51"/>
      <c r="F47" s="16"/>
      <c r="G47" s="16"/>
      <c r="H47" s="16">
        <v>-1400000</v>
      </c>
      <c r="I47" s="16">
        <f t="shared" si="8"/>
        <v>12421464.58</v>
      </c>
      <c r="J47" s="2" t="e">
        <f>#REF!=SUM(#REF!)</f>
        <v>#REF!</v>
      </c>
    </row>
    <row r="48" spans="1:10" s="2" customFormat="1" ht="45.75" customHeight="1" x14ac:dyDescent="0.25">
      <c r="A48" s="19"/>
      <c r="B48" s="45" t="s">
        <v>93</v>
      </c>
      <c r="C48" s="46" t="s">
        <v>94</v>
      </c>
      <c r="D48" s="71">
        <v>1153224</v>
      </c>
      <c r="E48" s="16"/>
      <c r="F48" s="16"/>
      <c r="G48" s="16"/>
      <c r="H48" s="16"/>
      <c r="I48" s="16">
        <f t="shared" si="8"/>
        <v>1153224</v>
      </c>
    </row>
    <row r="49" spans="1:10" s="2" customFormat="1" ht="43.5" customHeight="1" x14ac:dyDescent="0.25">
      <c r="A49" s="19"/>
      <c r="B49" s="21" t="s">
        <v>95</v>
      </c>
      <c r="C49" s="66" t="s">
        <v>96</v>
      </c>
      <c r="D49" s="71">
        <v>183876</v>
      </c>
      <c r="E49" s="16"/>
      <c r="F49" s="16"/>
      <c r="G49" s="16"/>
      <c r="H49" s="16"/>
      <c r="I49" s="16">
        <f t="shared" si="8"/>
        <v>183876</v>
      </c>
    </row>
    <row r="50" spans="1:10" s="2" customFormat="1" ht="46.5" customHeight="1" x14ac:dyDescent="0.25">
      <c r="A50" s="19"/>
      <c r="B50" s="47" t="s">
        <v>97</v>
      </c>
      <c r="C50" s="48" t="s">
        <v>98</v>
      </c>
      <c r="D50" s="71">
        <v>10205992.08</v>
      </c>
      <c r="E50" s="16"/>
      <c r="F50" s="16"/>
      <c r="G50" s="16"/>
      <c r="H50" s="16"/>
      <c r="I50" s="16">
        <f t="shared" si="8"/>
        <v>10205992.08</v>
      </c>
    </row>
    <row r="51" spans="1:10" s="2" customFormat="1" ht="42" customHeight="1" x14ac:dyDescent="0.25">
      <c r="A51" s="19"/>
      <c r="B51" s="47" t="s">
        <v>116</v>
      </c>
      <c r="C51" s="48" t="s">
        <v>117</v>
      </c>
      <c r="D51" s="71">
        <v>75261276.599999994</v>
      </c>
      <c r="E51" s="16"/>
      <c r="F51" s="16"/>
      <c r="G51" s="16"/>
      <c r="H51" s="16">
        <v>-11770651.189999999</v>
      </c>
      <c r="I51" s="16">
        <f t="shared" si="8"/>
        <v>63490625.409999996</v>
      </c>
    </row>
    <row r="52" spans="1:10" s="4" customFormat="1" ht="28.5" customHeight="1" x14ac:dyDescent="0.25">
      <c r="A52" s="21"/>
      <c r="B52" s="25" t="s">
        <v>99</v>
      </c>
      <c r="C52" s="26" t="s">
        <v>100</v>
      </c>
      <c r="D52" s="51">
        <v>3762433.82</v>
      </c>
      <c r="E52" s="51"/>
      <c r="F52" s="51">
        <v>3160774</v>
      </c>
      <c r="G52" s="16">
        <v>2064163.82</v>
      </c>
      <c r="H52" s="16">
        <v>-54628.76</v>
      </c>
      <c r="I52" s="16">
        <f t="shared" ref="I52:I66" si="15">SUM(D52:H52)</f>
        <v>8932742.8800000008</v>
      </c>
      <c r="J52" s="4" t="b">
        <f>I49=SUM(D49:H49)</f>
        <v>1</v>
      </c>
    </row>
    <row r="53" spans="1:10" s="2" customFormat="1" ht="31.5" x14ac:dyDescent="0.25">
      <c r="A53" s="19"/>
      <c r="B53" s="28" t="s">
        <v>66</v>
      </c>
      <c r="C53" s="29" t="s">
        <v>48</v>
      </c>
      <c r="D53" s="30">
        <f t="shared" ref="D53:H53" si="16">SUM(D54:D58)</f>
        <v>428204912.5</v>
      </c>
      <c r="E53" s="30">
        <f t="shared" si="16"/>
        <v>0</v>
      </c>
      <c r="F53" s="30">
        <f t="shared" si="16"/>
        <v>0</v>
      </c>
      <c r="G53" s="30">
        <f t="shared" si="16"/>
        <v>35885100</v>
      </c>
      <c r="H53" s="30">
        <f t="shared" si="16"/>
        <v>-3553319</v>
      </c>
      <c r="I53" s="30">
        <f t="shared" si="15"/>
        <v>460536693.5</v>
      </c>
      <c r="J53" s="2" t="b">
        <f>I52=SUM(D52:H52)</f>
        <v>1</v>
      </c>
    </row>
    <row r="54" spans="1:10" s="2" customFormat="1" ht="39.75" customHeight="1" x14ac:dyDescent="0.25">
      <c r="A54" s="19"/>
      <c r="B54" s="21" t="s">
        <v>101</v>
      </c>
      <c r="C54" s="23" t="s">
        <v>102</v>
      </c>
      <c r="D54" s="51">
        <v>303423658.5</v>
      </c>
      <c r="E54" s="16"/>
      <c r="F54" s="51"/>
      <c r="G54" s="16">
        <v>-2400</v>
      </c>
      <c r="H54" s="51">
        <v>-2700000</v>
      </c>
      <c r="I54" s="16">
        <f t="shared" si="15"/>
        <v>300721258.5</v>
      </c>
      <c r="J54" s="2" t="b">
        <f>I53=SUM(D53:H53)</f>
        <v>1</v>
      </c>
    </row>
    <row r="55" spans="1:10" s="2" customFormat="1" ht="83.25" customHeight="1" x14ac:dyDescent="0.25">
      <c r="A55" s="19"/>
      <c r="B55" s="25" t="s">
        <v>103</v>
      </c>
      <c r="C55" s="26" t="s">
        <v>104</v>
      </c>
      <c r="D55" s="70">
        <v>2994083</v>
      </c>
      <c r="E55" s="16"/>
      <c r="F55" s="16"/>
      <c r="G55" s="16"/>
      <c r="H55" s="70">
        <v>-853319</v>
      </c>
      <c r="I55" s="16">
        <f t="shared" si="15"/>
        <v>2140764</v>
      </c>
      <c r="J55" s="2" t="b">
        <f>I54=SUM(D54:H54)</f>
        <v>1</v>
      </c>
    </row>
    <row r="56" spans="1:10" s="2" customFormat="1" ht="67.5" customHeight="1" x14ac:dyDescent="0.25">
      <c r="A56" s="19"/>
      <c r="B56" s="25" t="s">
        <v>105</v>
      </c>
      <c r="C56" s="26" t="s">
        <v>106</v>
      </c>
      <c r="D56" s="70">
        <v>121209462</v>
      </c>
      <c r="E56" s="16"/>
      <c r="F56" s="70"/>
      <c r="G56" s="16">
        <v>35887500</v>
      </c>
      <c r="H56" s="70"/>
      <c r="I56" s="16">
        <f t="shared" si="15"/>
        <v>157096962</v>
      </c>
    </row>
    <row r="57" spans="1:10" s="2" customFormat="1" ht="57" customHeight="1" x14ac:dyDescent="0.25">
      <c r="A57" s="19"/>
      <c r="B57" s="62" t="s">
        <v>107</v>
      </c>
      <c r="C57" s="63" t="s">
        <v>108</v>
      </c>
      <c r="D57" s="70">
        <v>574745</v>
      </c>
      <c r="E57" s="16"/>
      <c r="F57" s="16"/>
      <c r="G57" s="16"/>
      <c r="H57" s="70"/>
      <c r="I57" s="16">
        <f t="shared" si="15"/>
        <v>574745</v>
      </c>
      <c r="J57" s="2" t="b">
        <f>I56=SUM(D56:H56)</f>
        <v>1</v>
      </c>
    </row>
    <row r="58" spans="1:10" s="2" customFormat="1" ht="63" x14ac:dyDescent="0.25">
      <c r="A58" s="19"/>
      <c r="B58" s="35" t="s">
        <v>109</v>
      </c>
      <c r="C58" s="36" t="s">
        <v>110</v>
      </c>
      <c r="D58" s="70">
        <v>2964</v>
      </c>
      <c r="E58" s="16"/>
      <c r="F58" s="16"/>
      <c r="G58" s="16"/>
      <c r="H58" s="16"/>
      <c r="I58" s="16">
        <f t="shared" si="15"/>
        <v>2964</v>
      </c>
      <c r="J58" s="2" t="b">
        <f>I57=SUM(D57:H57)</f>
        <v>1</v>
      </c>
    </row>
    <row r="59" spans="1:10" s="2" customFormat="1" ht="15.75" x14ac:dyDescent="0.25">
      <c r="A59" s="19"/>
      <c r="B59" s="31" t="s">
        <v>65</v>
      </c>
      <c r="C59" s="32" t="s">
        <v>1</v>
      </c>
      <c r="D59" s="30">
        <f>SUM(D60:D63)</f>
        <v>89539530.640000001</v>
      </c>
      <c r="E59" s="30">
        <f t="shared" ref="E59:H59" si="17">SUM(E60:E63)</f>
        <v>0</v>
      </c>
      <c r="F59" s="30">
        <f t="shared" si="17"/>
        <v>1746460</v>
      </c>
      <c r="G59" s="30">
        <f t="shared" si="17"/>
        <v>-370800</v>
      </c>
      <c r="H59" s="30">
        <f t="shared" si="17"/>
        <v>-398000</v>
      </c>
      <c r="I59" s="30">
        <f t="shared" si="15"/>
        <v>90517190.640000001</v>
      </c>
      <c r="J59" s="2" t="e">
        <f>#REF!=SUM(#REF!)</f>
        <v>#REF!</v>
      </c>
    </row>
    <row r="60" spans="1:10" s="2" customFormat="1" ht="95.25" customHeight="1" x14ac:dyDescent="0.25">
      <c r="A60" s="12"/>
      <c r="B60" s="62" t="s">
        <v>120</v>
      </c>
      <c r="C60" s="63" t="s">
        <v>121</v>
      </c>
      <c r="D60" s="72">
        <v>2353130.64</v>
      </c>
      <c r="E60" s="16"/>
      <c r="F60" s="16"/>
      <c r="G60" s="16"/>
      <c r="H60" s="16"/>
      <c r="I60" s="16">
        <f t="shared" si="15"/>
        <v>2353130.64</v>
      </c>
      <c r="J60" s="2" t="b">
        <f>I59=SUM(D59:H59)</f>
        <v>1</v>
      </c>
    </row>
    <row r="61" spans="1:10" s="2" customFormat="1" ht="70.5" customHeight="1" x14ac:dyDescent="0.25">
      <c r="A61" s="12"/>
      <c r="B61" s="47" t="s">
        <v>111</v>
      </c>
      <c r="C61" s="50" t="s">
        <v>112</v>
      </c>
      <c r="D61" s="72">
        <v>17186400</v>
      </c>
      <c r="E61" s="16"/>
      <c r="F61" s="16"/>
      <c r="G61" s="16">
        <v>-520800</v>
      </c>
      <c r="H61" s="16">
        <v>-398000</v>
      </c>
      <c r="I61" s="16">
        <f t="shared" si="15"/>
        <v>16267600</v>
      </c>
    </row>
    <row r="62" spans="1:10" s="2" customFormat="1" ht="82.5" customHeight="1" x14ac:dyDescent="0.25">
      <c r="A62" s="12"/>
      <c r="B62" s="47" t="s">
        <v>131</v>
      </c>
      <c r="C62" s="75" t="s">
        <v>132</v>
      </c>
      <c r="D62" s="72">
        <v>70000000</v>
      </c>
      <c r="E62" s="16"/>
      <c r="F62" s="16"/>
      <c r="G62" s="16"/>
      <c r="H62" s="16"/>
      <c r="I62" s="16">
        <f t="shared" si="15"/>
        <v>70000000</v>
      </c>
    </row>
    <row r="63" spans="1:10" s="2" customFormat="1" ht="39" customHeight="1" x14ac:dyDescent="0.25">
      <c r="A63" s="12"/>
      <c r="B63" s="35" t="s">
        <v>113</v>
      </c>
      <c r="C63" s="36" t="s">
        <v>114</v>
      </c>
      <c r="D63" s="16"/>
      <c r="E63" s="16"/>
      <c r="F63" s="72">
        <v>1746460</v>
      </c>
      <c r="G63" s="72">
        <v>150000</v>
      </c>
      <c r="H63" s="16"/>
      <c r="I63" s="16">
        <f t="shared" si="15"/>
        <v>1896460</v>
      </c>
    </row>
    <row r="64" spans="1:10" s="2" customFormat="1" ht="15.75" x14ac:dyDescent="0.25">
      <c r="A64" s="12"/>
      <c r="B64" s="10" t="s">
        <v>49</v>
      </c>
      <c r="C64" s="24" t="s">
        <v>0</v>
      </c>
      <c r="D64" s="16"/>
      <c r="E64" s="16">
        <v>10996.3</v>
      </c>
      <c r="F64" s="72">
        <v>99052.479999999996</v>
      </c>
      <c r="G64" s="72">
        <v>595612.31000000006</v>
      </c>
      <c r="H64" s="16">
        <v>81208.539999999994</v>
      </c>
      <c r="I64" s="16">
        <f t="shared" si="15"/>
        <v>786869.63000000012</v>
      </c>
    </row>
    <row r="65" spans="1:10" s="2" customFormat="1" ht="42.75" customHeight="1" x14ac:dyDescent="0.25">
      <c r="A65" s="17"/>
      <c r="B65" s="76" t="s">
        <v>133</v>
      </c>
      <c r="C65" s="77" t="s">
        <v>134</v>
      </c>
      <c r="D65" s="11"/>
      <c r="E65" s="68"/>
      <c r="F65" s="11"/>
      <c r="G65" s="11">
        <v>-14491600.710000001</v>
      </c>
      <c r="H65" s="11"/>
      <c r="I65" s="11">
        <f t="shared" si="15"/>
        <v>-14491600.710000001</v>
      </c>
      <c r="J65" s="2" t="b">
        <f>I60=SUM(D60:H60)</f>
        <v>1</v>
      </c>
    </row>
    <row r="66" spans="1:10" s="2" customFormat="1" ht="15.75" x14ac:dyDescent="0.25">
      <c r="A66" s="19"/>
      <c r="B66" s="79" t="s">
        <v>50</v>
      </c>
      <c r="C66" s="79"/>
      <c r="D66" s="27">
        <f>D4+D35</f>
        <v>1040202689.26</v>
      </c>
      <c r="E66" s="27">
        <f t="shared" ref="E66:H66" si="18">E4+E35</f>
        <v>119040345.39999999</v>
      </c>
      <c r="F66" s="27">
        <f t="shared" si="18"/>
        <v>5106286.4800000004</v>
      </c>
      <c r="G66" s="27">
        <f t="shared" si="18"/>
        <v>31340432.840000004</v>
      </c>
      <c r="H66" s="27">
        <f t="shared" si="18"/>
        <v>-8515590.879999999</v>
      </c>
      <c r="I66" s="11">
        <f t="shared" si="15"/>
        <v>1187174163.0999999</v>
      </c>
      <c r="J66" s="2" t="e">
        <f>#REF!=SUM(#REF!)</f>
        <v>#REF!</v>
      </c>
    </row>
    <row r="67" spans="1:10" s="2" customFormat="1" ht="37.5" customHeight="1" x14ac:dyDescent="0.25">
      <c r="A67" s="5"/>
      <c r="B67" s="3"/>
      <c r="C67" s="3"/>
      <c r="D67" s="1"/>
      <c r="E67" s="1"/>
      <c r="F67" s="1"/>
      <c r="G67" s="1"/>
      <c r="H67" s="1"/>
      <c r="I67" s="1"/>
      <c r="J67" s="2" t="b">
        <f>I66=SUM(D66:H66)</f>
        <v>1</v>
      </c>
    </row>
  </sheetData>
  <mergeCells count="2">
    <mergeCell ref="A1:I1"/>
    <mergeCell ref="B66:C66"/>
  </mergeCells>
  <pageMargins left="0" right="0" top="0.52" bottom="0" header="0.28999999999999998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2019-03-20T09:35:16Z</cp:lastPrinted>
  <dcterms:created xsi:type="dcterms:W3CDTF">2016-07-22T14:02:25Z</dcterms:created>
  <dcterms:modified xsi:type="dcterms:W3CDTF">2024-01-16T12:43:05Z</dcterms:modified>
</cp:coreProperties>
</file>