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65" windowWidth="14805" windowHeight="4650"/>
  </bookViews>
  <sheets>
    <sheet name="Прил.1_Доходы" sheetId="1" r:id="rId1"/>
  </sheets>
  <definedNames>
    <definedName name="_xlnm._FilterDatabase" localSheetId="0" hidden="1">Прил.1_Доходы!$A$9:$E$9</definedName>
  </definedNames>
  <calcPr calcId="145621"/>
</workbook>
</file>

<file path=xl/calcChain.xml><?xml version="1.0" encoding="utf-8"?>
<calcChain xmlns="http://schemas.openxmlformats.org/spreadsheetml/2006/main">
  <c r="D126" i="1" l="1"/>
  <c r="C126" i="1"/>
  <c r="E128" i="1"/>
  <c r="D120" i="1"/>
  <c r="C120" i="1"/>
  <c r="D51" i="1"/>
  <c r="D50" i="1" s="1"/>
  <c r="C51" i="1"/>
  <c r="C50" i="1" s="1"/>
  <c r="E116" i="1"/>
  <c r="D66" i="1"/>
  <c r="D65" i="1" s="1"/>
  <c r="C66" i="1"/>
  <c r="C65" i="1" s="1"/>
  <c r="D33" i="1" l="1"/>
  <c r="C33" i="1"/>
  <c r="D30" i="1"/>
  <c r="C30" i="1"/>
  <c r="E13" i="1" l="1"/>
  <c r="E14" i="1"/>
  <c r="E15" i="1"/>
  <c r="E16" i="1"/>
  <c r="E17" i="1"/>
  <c r="E18" i="1"/>
  <c r="E19" i="1"/>
  <c r="E22" i="1"/>
  <c r="E24" i="1"/>
  <c r="E26" i="1"/>
  <c r="E28" i="1"/>
  <c r="E31" i="1"/>
  <c r="E34" i="1"/>
  <c r="E36" i="1"/>
  <c r="E39" i="1"/>
  <c r="E42" i="1"/>
  <c r="E44" i="1"/>
  <c r="E47" i="1"/>
  <c r="E49" i="1"/>
  <c r="E55" i="1"/>
  <c r="E58" i="1"/>
  <c r="E60" i="1"/>
  <c r="E62" i="1"/>
  <c r="E64" i="1"/>
  <c r="E70" i="1"/>
  <c r="E73" i="1"/>
  <c r="E76" i="1"/>
  <c r="E77" i="1"/>
  <c r="E79" i="1"/>
  <c r="E80" i="1"/>
  <c r="E81" i="1"/>
  <c r="E85" i="1"/>
  <c r="E87" i="1"/>
  <c r="E91" i="1"/>
  <c r="E93" i="1"/>
  <c r="E96" i="1"/>
  <c r="E98" i="1"/>
  <c r="E101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7" i="1"/>
  <c r="E118" i="1"/>
  <c r="E123" i="1"/>
  <c r="E127" i="1"/>
  <c r="E129" i="1"/>
  <c r="E131" i="1"/>
  <c r="E132" i="1"/>
  <c r="E133" i="1"/>
  <c r="E134" i="1"/>
  <c r="E135" i="1"/>
  <c r="E136" i="1"/>
  <c r="E137" i="1"/>
  <c r="E138" i="1"/>
  <c r="E139" i="1"/>
  <c r="E141" i="1"/>
  <c r="E142" i="1"/>
  <c r="E143" i="1"/>
  <c r="E144" i="1"/>
  <c r="E145" i="1"/>
  <c r="E147" i="1"/>
  <c r="E148" i="1"/>
  <c r="E149" i="1"/>
  <c r="E150" i="1"/>
  <c r="E152" i="1"/>
  <c r="E153" i="1"/>
  <c r="E155" i="1"/>
  <c r="D12" i="1" l="1"/>
  <c r="C12" i="1"/>
  <c r="E12" i="1" l="1"/>
  <c r="D154" i="1"/>
  <c r="C154" i="1"/>
  <c r="D151" i="1"/>
  <c r="C151" i="1"/>
  <c r="D97" i="1"/>
  <c r="D100" i="1"/>
  <c r="D86" i="1"/>
  <c r="C86" i="1"/>
  <c r="D99" i="1" l="1"/>
  <c r="E154" i="1"/>
  <c r="E86" i="1"/>
  <c r="E151" i="1"/>
  <c r="D146" i="1"/>
  <c r="C146" i="1"/>
  <c r="E146" i="1" l="1"/>
  <c r="C102" i="1"/>
  <c r="D102" i="1" l="1"/>
  <c r="E102" i="1" s="1"/>
  <c r="C92" i="1"/>
  <c r="D69" i="1"/>
  <c r="D68" i="1" l="1"/>
  <c r="C97" i="1"/>
  <c r="E97" i="1" s="1"/>
  <c r="C100" i="1"/>
  <c r="D92" i="1"/>
  <c r="E92" i="1" s="1"/>
  <c r="C99" i="1" l="1"/>
  <c r="E99" i="1" s="1"/>
  <c r="E100" i="1"/>
  <c r="C69" i="1"/>
  <c r="D59" i="1"/>
  <c r="C59" i="1"/>
  <c r="C68" i="1" l="1"/>
  <c r="E68" i="1" s="1"/>
  <c r="E69" i="1"/>
  <c r="E59" i="1"/>
  <c r="C41" i="1"/>
  <c r="E126" i="1" l="1"/>
  <c r="E30" i="1" l="1"/>
  <c r="D122" i="1"/>
  <c r="D119" i="1" s="1"/>
  <c r="C122" i="1"/>
  <c r="C119" i="1" s="1"/>
  <c r="E119" i="1" l="1"/>
  <c r="E122" i="1"/>
  <c r="D130" i="1"/>
  <c r="C130" i="1"/>
  <c r="D140" i="1"/>
  <c r="C140" i="1"/>
  <c r="E130" i="1" l="1"/>
  <c r="E140" i="1"/>
  <c r="D125" i="1"/>
  <c r="C125" i="1"/>
  <c r="C124" i="1" s="1"/>
  <c r="D124" i="1" l="1"/>
  <c r="E124" i="1" s="1"/>
  <c r="E125" i="1"/>
  <c r="D95" i="1"/>
  <c r="D94" i="1" s="1"/>
  <c r="C95" i="1"/>
  <c r="C94" i="1" s="1"/>
  <c r="D57" i="1"/>
  <c r="C57" i="1"/>
  <c r="D43" i="1"/>
  <c r="C43" i="1"/>
  <c r="D41" i="1"/>
  <c r="E41" i="1" s="1"/>
  <c r="D38" i="1"/>
  <c r="C38" i="1"/>
  <c r="E95" i="1" l="1"/>
  <c r="E38" i="1"/>
  <c r="E43" i="1"/>
  <c r="E57" i="1"/>
  <c r="D40" i="1"/>
  <c r="C40" i="1"/>
  <c r="C37" i="1" s="1"/>
  <c r="D37" i="1" l="1"/>
  <c r="E37" i="1" s="1"/>
  <c r="E40" i="1"/>
  <c r="D90" i="1"/>
  <c r="D89" i="1" s="1"/>
  <c r="D88" i="1" s="1"/>
  <c r="C90" i="1"/>
  <c r="C89" i="1" s="1"/>
  <c r="C88" i="1" s="1"/>
  <c r="E89" i="1" l="1"/>
  <c r="E90" i="1"/>
  <c r="D27" i="1"/>
  <c r="C27" i="1"/>
  <c r="D25" i="1"/>
  <c r="C25" i="1"/>
  <c r="D23" i="1"/>
  <c r="C23" i="1"/>
  <c r="D21" i="1"/>
  <c r="C21" i="1"/>
  <c r="E27" i="1" l="1"/>
  <c r="E25" i="1"/>
  <c r="E21" i="1"/>
  <c r="E23" i="1"/>
  <c r="E33" i="1" l="1"/>
  <c r="D84" i="1"/>
  <c r="C84" i="1"/>
  <c r="C83" i="1" s="1"/>
  <c r="D83" i="1" l="1"/>
  <c r="E83" i="1" s="1"/>
  <c r="E84" i="1"/>
  <c r="C20" i="1"/>
  <c r="D20" i="1"/>
  <c r="E20" i="1" s="1"/>
  <c r="D78" i="1" l="1"/>
  <c r="C78" i="1"/>
  <c r="D61" i="1"/>
  <c r="C61" i="1"/>
  <c r="D63" i="1"/>
  <c r="C63" i="1"/>
  <c r="D72" i="1"/>
  <c r="C72" i="1"/>
  <c r="C71" i="1" s="1"/>
  <c r="D54" i="1"/>
  <c r="C54" i="1"/>
  <c r="D48" i="1"/>
  <c r="C48" i="1"/>
  <c r="D46" i="1"/>
  <c r="C46" i="1"/>
  <c r="D35" i="1"/>
  <c r="C35" i="1"/>
  <c r="C29" i="1" s="1"/>
  <c r="E48" i="1" l="1"/>
  <c r="E61" i="1"/>
  <c r="D71" i="1"/>
  <c r="E72" i="1"/>
  <c r="D29" i="1"/>
  <c r="E29" i="1" s="1"/>
  <c r="E35" i="1"/>
  <c r="E46" i="1"/>
  <c r="E54" i="1"/>
  <c r="E78" i="1"/>
  <c r="E63" i="1"/>
  <c r="E88" i="1"/>
  <c r="E94" i="1"/>
  <c r="C75" i="1"/>
  <c r="C74" i="1" s="1"/>
  <c r="D75" i="1"/>
  <c r="D56" i="1"/>
  <c r="C56" i="1"/>
  <c r="C53" i="1" s="1"/>
  <c r="D82" i="1"/>
  <c r="C82" i="1"/>
  <c r="C45" i="1"/>
  <c r="D45" i="1"/>
  <c r="E71" i="1" l="1"/>
  <c r="D53" i="1"/>
  <c r="D10" i="1" s="1"/>
  <c r="E45" i="1"/>
  <c r="E82" i="1"/>
  <c r="D74" i="1"/>
  <c r="E74" i="1" s="1"/>
  <c r="E75" i="1"/>
  <c r="E53" i="1"/>
  <c r="E56" i="1"/>
  <c r="D11" i="1"/>
  <c r="C11" i="1"/>
  <c r="C10" i="1" s="1"/>
  <c r="E11" i="1" l="1"/>
  <c r="C156" i="1"/>
  <c r="D156" i="1" l="1"/>
  <c r="E156" i="1" s="1"/>
  <c r="E10" i="1"/>
</calcChain>
</file>

<file path=xl/sharedStrings.xml><?xml version="1.0" encoding="utf-8"?>
<sst xmlns="http://schemas.openxmlformats.org/spreadsheetml/2006/main" count="300" uniqueCount="297">
  <si>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</si>
  <si>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</si>
  <si>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</si>
  <si>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</si>
  <si>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</si>
  <si>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</si>
  <si>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</si>
  <si>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1 05 00000 00 0000 000</t>
  </si>
  <si>
    <t>1 05 03000 01 0000 110</t>
  </si>
  <si>
    <t>Единый сельскохозяйственный налог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</si>
  <si>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</si>
  <si>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</si>
  <si>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</si>
  <si>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</si>
  <si>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1 11 00000 00 0000 000</t>
  </si>
  <si>
    <t>1 12 00000 00 0000 000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</si>
  <si>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</si>
  <si>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</si>
  <si>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</si>
  <si>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1 13 00000 00 0000 000</t>
  </si>
  <si>
    <t>1 14 00000 00 0000 000</t>
  </si>
  <si>
    <t>1 16 00000 00 0000 000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</si>
  <si>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</si>
  <si>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</si>
  <si>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</si>
  <si>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</si>
  <si>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ДОХОДОВ:</t>
  </si>
  <si>
    <t>1 05 04000 02 0000 110</t>
  </si>
  <si>
    <t>Налог, взимаемый в связи с применением патентной системы налогообложения</t>
  </si>
  <si>
    <t>1 03 00000 00 0000 000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</si>
  <si>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</si>
  <si>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</si>
  <si>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</si>
  <si>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</si>
  <si>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</si>
  <si>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</si>
  <si>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</si>
  <si>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</si>
  <si>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</si>
  <si>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</si>
  <si>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</si>
  <si>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</si>
  <si>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</si>
  <si>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</si>
  <si>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</si>
  <si>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>2 02 10000 00 0000 150</t>
  </si>
  <si>
    <t>2 02 20000 00 0000 150</t>
  </si>
  <si>
    <t>2 02 30000 00 0000 150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</si>
  <si>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</si>
  <si>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</si>
  <si>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</si>
  <si>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</si>
  <si>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</si>
  <si>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</si>
  <si>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</si>
  <si>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</si>
  <si>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1 05 03010 01 0000 110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</si>
  <si>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</si>
  <si>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</si>
  <si>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</si>
  <si>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</si>
  <si>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</si>
  <si>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</si>
  <si>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</si>
  <si>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</si>
  <si>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 (за исключением земельных участков)</t>
  </si>
  <si>
    <t>1 11 09000 00 0000 120</t>
  </si>
  <si>
    <t>1 11 09040 00 0000 120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</si>
  <si>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</si>
  <si>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</si>
  <si>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</si>
  <si>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</si>
  <si>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</si>
  <si>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</si>
  <si>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</si>
  <si>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</si>
  <si>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</si>
  <si>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</si>
  <si>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на которые не разграничена</t>
  </si>
  <si>
    <t>1 11 01000 00 0000 120</t>
  </si>
  <si>
    <t>1 11 05000 00 0000 120</t>
  </si>
  <si>
    <t>1 11 05030 00 0000 120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</si>
  <si>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</si>
  <si>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 собственности  (за исключением имущества бюджетных и автономных учреждений, а также имущества  государственных и муниципальных унитарных предприятий, в том числе казенных)</t>
  </si>
  <si>
    <t>1 03 02231 01 0000 110</t>
  </si>
  <si>
    <t>1 03 02241 01 0000 110</t>
  </si>
  <si>
    <t>1 03 02251 01 0000 110</t>
  </si>
  <si>
    <t>1 03 02261 01 0000 110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</si>
  <si>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</si>
  <si>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</si>
  <si>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</si>
  <si>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</si>
  <si>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1 06 00000 00 0000 000</t>
  </si>
  <si>
    <t>1 06 01000 00 0000 110</t>
  </si>
  <si>
    <t>Налог на имущество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</si>
  <si>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</si>
  <si>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</si>
  <si>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</si>
  <si>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</si>
  <si>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</si>
  <si>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</si>
  <si>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</si>
  <si>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</si>
  <si>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</si>
  <si>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</si>
  <si>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</si>
  <si>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</si>
  <si>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</si>
  <si>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</si>
  <si>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</si>
  <si>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</si>
  <si>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</si>
  <si>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</si>
  <si>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1 16 10123  01 0000 140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</si>
  <si>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</si>
  <si>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</si>
  <si>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</si>
  <si>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</si>
  <si>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</si>
  <si>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</si>
  <si>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</si>
  <si>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</si>
  <si>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</si>
  <si>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</si>
  <si>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</si>
  <si>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</si>
  <si>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</si>
  <si>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</si>
  <si>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</si>
  <si>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</si>
  <si>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1 13 02064 14 0000 130
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</si>
  <si>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</si>
  <si>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1 14 02043 14 0000 410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</si>
  <si>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</si>
  <si>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</si>
  <si>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</si>
  <si>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</si>
  <si>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</si>
  <si>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</si>
  <si>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</si>
  <si>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</si>
  <si>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</si>
  <si>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реализацию мероприятий по обеспечению жильем молодых семей</t>
  </si>
  <si>
    <t>2 02 25519 14 0000 150</t>
  </si>
  <si>
    <t>Субсидия бюджетам муниципальных округов на поддержку отрасли культуры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</si>
  <si>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</si>
  <si>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</si>
  <si>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</si>
  <si>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</si>
  <si>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</si>
  <si>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субьектов Российской Федерации</t>
  </si>
  <si>
    <t>2 02 30029 14 0000 150</t>
  </si>
  <si>
    <t>2 02 35082 14 0000 150</t>
  </si>
  <si>
    <t xml:space="preserve">Субвенции бюджетам муниципальных округов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</si>
  <si>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</si>
  <si>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</si>
  <si>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</si>
  <si>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</si>
  <si>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</si>
  <si>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2 02 35118 14 0000 150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</si>
  <si>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</si>
  <si>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</si>
  <si>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Субвенции бюджетам муниципальных округов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</si>
  <si>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</si>
  <si>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2 02 40000 00 0000 150</t>
  </si>
  <si>
    <t>Иные межбюджетные трансферты</t>
  </si>
  <si>
    <t xml:space="preserve"> 2 02 45303 14 0000 150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</si>
  <si>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</si>
  <si>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</si>
  <si>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</si>
  <si>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</si>
  <si>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(рублей)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</si>
  <si>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</si>
  <si>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</si>
  <si>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</si>
  <si>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</si>
  <si>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</si>
  <si>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</si>
  <si>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</si>
  <si>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</si>
  <si>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</si>
  <si>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</si>
  <si>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</si>
  <si>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</si>
  <si>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1 05 02000 02 0000 110</t>
  </si>
  <si>
    <t>Единый налог на вмененный доход для отдельных видов деятельности</t>
  </si>
  <si>
    <t>1 05 02010 02 0000 110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</si>
  <si>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</si>
  <si>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</si>
  <si>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</si>
  <si>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</si>
  <si>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</si>
  <si>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</si>
  <si>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</si>
  <si>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</si>
  <si>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</si>
  <si>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</si>
  <si>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2 02 25497 14 0000 150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</si>
  <si>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</si>
  <si>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</si>
  <si>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2 07 0000 00 0000 000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</si>
  <si>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</si>
  <si>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</si>
  <si>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</si>
  <si>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2 07 04050 14 0000 150</t>
  </si>
  <si>
    <t>Прочие безвозмездные поступления в бюджеты муниципальных округов</t>
  </si>
  <si>
    <t>2 02 49999 14 0000 150</t>
  </si>
  <si>
    <t>Прочие межбюджетные трансферты, передаваемые бюджетам муниципальных округов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</si>
  <si>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</si>
  <si>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</si>
  <si>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</si>
  <si>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1 14 06300 00 0000 430</t>
  </si>
  <si>
    <t>1 14 06310 00 0000 430</t>
  </si>
  <si>
    <t xml:space="preserve"> 1 14 06312 14 0000 430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</si>
  <si>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</si>
  <si>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</si>
  <si>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1 14 06024 14 0000 430</t>
  </si>
  <si>
    <t xml:space="preserve">  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</si>
  <si>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</si>
  <si>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 1 14 02040 14 0000 440</t>
  </si>
  <si>
    <t xml:space="preserve"> 1 14 02042 14 0000 440</t>
  </si>
  <si>
    <t xml:space="preserve"> 1 14 06020 00 0000 430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</si>
  <si>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</si>
  <si>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</si>
  <si>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</si>
  <si>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1 11 07000 00 0000 120</t>
  </si>
  <si>
    <t xml:space="preserve"> 1 11 07010 00 0000 120</t>
  </si>
  <si>
    <t>1 11 07014 14 0000 120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</si>
  <si>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</si>
  <si>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</si>
  <si>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</si>
  <si>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</si>
  <si>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</si>
  <si>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</si>
  <si>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</si>
  <si>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</si>
  <si>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</si>
  <si>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Государственная пошлина за выдачу разрешения на установку рекламной конструкции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</si>
  <si>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</si>
  <si>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</si>
  <si>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</si>
  <si>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2 02 45424 14 0000 150</t>
  </si>
  <si>
    <t xml:space="preserve"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поселениях-победителя Всероссийского конкурса лучших проектов создания комфортной городской среды
</t>
  </si>
  <si>
    <t>1 13 02990 00 0000 130</t>
  </si>
  <si>
    <t>Прочие доходы от компенсации затрат государства</t>
  </si>
  <si>
    <t xml:space="preserve">1 13 02994 14 0000 130
</t>
  </si>
  <si>
    <t>Прочие доходы от компенсации затрат бюджетов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</si>
  <si>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</si>
  <si>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</si>
  <si>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</si>
  <si>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</si>
  <si>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</si>
  <si>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
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</si>
  <si>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</si>
  <si>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</si>
  <si>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</si>
  <si>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</si>
  <si>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</si>
  <si>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</si>
  <si>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Отчет об исполнении доходов бюджета округа, предусмотренных приложением 1 (с учетом изменений)                                                                                                     
                           к Решению Совета народных депутатов Жуковского муниципального округа Брянской области 
"О бюджете Жуковского муниципального округа Брянской области  на 2023 год  и на плановый период 2024 и 2025 годов"  
"Прогнозируемые доходы  бюджета округа на 2023 год и на плановый период 2024 и 2025 годов" за  2023 год.</t>
  </si>
  <si>
    <t>Процент кассового исполнения к уточненным назначениям</t>
  </si>
  <si>
    <t>Прочие неналоговые доходы</t>
  </si>
  <si>
    <t>Штрафы, Санкции, Возмещение ущерба</t>
  </si>
  <si>
    <t>Доходы от продажи материальных и нематериальных активов</t>
  </si>
  <si>
    <t>Доходы от оказания платных услуг 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</si>
  <si>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</si>
  <si>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</si>
  <si>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Государственная пошлина</t>
  </si>
  <si>
    <t>Налоги на имущество</t>
  </si>
  <si>
    <t>Налоги на совокупный доход</t>
  </si>
  <si>
    <t>Налоги на товары (работы, услуги), реализуемые на территории Российской Федерации</t>
  </si>
  <si>
    <t>Налоги на прибыль, доходы</t>
  </si>
  <si>
    <t>Прогноз доходов           на 2023 год</t>
  </si>
  <si>
    <t>Кассовое                 исполнение                   2023 год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</si>
  <si>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</si>
  <si>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</si>
  <si>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</si>
  <si>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</si>
  <si>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</si>
  <si>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1 11 05300 00 0000 120</t>
  </si>
  <si>
    <t>1 11 05310 00 0000 120</t>
  </si>
  <si>
    <t>1 11 05312 14 0000 120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</si>
  <si>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</si>
  <si>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1 14 02040 14 0000 410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</si>
  <si>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</si>
  <si>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1 16 10031 14 0000 140</t>
  </si>
  <si>
    <t>Земельный налог (по обязательствам, возникшим до 1 января 2006 года), мобилизуемый на территориях муниципальных округов</t>
  </si>
  <si>
    <t xml:space="preserve"> 1 09 00000 00 0000 000</t>
  </si>
  <si>
    <t xml:space="preserve"> 1 09 04000 00 0000 110</t>
  </si>
  <si>
    <t xml:space="preserve"> 1 09 04052 14 0000 110</t>
  </si>
  <si>
    <t>Задолженность и перерасчеты по отмененным налогам, сборам и иным обязательным платежам</t>
  </si>
  <si>
    <t>Невыясненные поступления</t>
  </si>
  <si>
    <t>Невыясненные поступления, зачисляемые в бюджеты муниципальных округов</t>
  </si>
  <si>
    <t>1 17 01000 00 0000 180</t>
  </si>
  <si>
    <t xml:space="preserve"> 1 17 01040 14 0000 180</t>
  </si>
  <si>
    <t>Прочие дотации бюджетам муниципальных округов</t>
  </si>
  <si>
    <t>2 02 19999 14 0000 150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</si>
</sst>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9"/>
      <color rgb="FF000000"/>
      <name val="Cambria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1" fillId="0" borderId="0"/>
    <xf numFmtId="49" fontId="6" fillId="0" borderId="5">
      <alignment horizontal="left" vertical="center" wrapText="1" indent="1"/>
    </xf>
    <xf numFmtId="164" fontId="7" fillId="0" borderId="0" applyFont="0" applyFill="0" applyBorder="0" applyAlignment="0" applyProtection="0"/>
    <xf numFmtId="0" fontId="8" fillId="0" borderId="7">
      <alignment horizontal="left" wrapText="1" indent="2"/>
    </xf>
    <xf numFmtId="49" fontId="9" fillId="0" borderId="6">
      <alignment horizontal="center"/>
    </xf>
    <xf numFmtId="1" fontId="10" fillId="0" borderId="8">
      <alignment horizontal="center" vertical="center" shrinkToFit="1"/>
    </xf>
    <xf numFmtId="0" fontId="1" fillId="0" borderId="0"/>
    <xf numFmtId="4" fontId="19" fillId="0" borderId="6">
      <alignment horizontal="right" vertical="center" shrinkToFit="1"/>
    </xf>
  </cellStyleXfs>
  <cellXfs count="99">
    <xf numFmtId="0" fontId="0" fillId="0" borderId="0" xfId="0"/>
    <xf numFmtId="0" fontId="4" fillId="0" borderId="0" xfId="1" applyFont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5" fillId="2" borderId="1" xfId="0" quotePrefix="1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left" vertical="center" wrapText="1"/>
    </xf>
    <xf numFmtId="0" fontId="16" fillId="2" borderId="1" xfId="0" quotePrefix="1" applyNumberFormat="1" applyFont="1" applyFill="1" applyBorder="1" applyAlignment="1">
      <alignment horizontal="left" vertical="center" shrinkToFit="1"/>
    </xf>
    <xf numFmtId="0" fontId="16" fillId="2" borderId="1" xfId="0" applyNumberFormat="1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left" vertical="center" shrinkToFit="1"/>
    </xf>
    <xf numFmtId="0" fontId="16" fillId="2" borderId="4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justify" vertical="top" wrapText="1"/>
    </xf>
    <xf numFmtId="0" fontId="14" fillId="2" borderId="1" xfId="1" applyFont="1" applyFill="1" applyBorder="1" applyAlignment="1">
      <alignment horizontal="justify" vertical="center"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quotePrefix="1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left" wrapText="1"/>
    </xf>
    <xf numFmtId="0" fontId="14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 shrinkToFit="1"/>
    </xf>
    <xf numFmtId="0" fontId="15" fillId="2" borderId="4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 shrinkToFit="1"/>
    </xf>
    <xf numFmtId="0" fontId="17" fillId="2" borderId="1" xfId="0" applyFont="1" applyFill="1" applyBorder="1" applyAlignment="1">
      <alignment vertical="top" wrapText="1"/>
    </xf>
    <xf numFmtId="49" fontId="17" fillId="2" borderId="1" xfId="4" applyNumberFormat="1" applyFont="1" applyFill="1" applyBorder="1" applyAlignment="1" applyProtection="1">
      <alignment vertical="top" wrapText="1"/>
    </xf>
    <xf numFmtId="0" fontId="17" fillId="2" borderId="1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left" vertical="top" wrapText="1"/>
    </xf>
    <xf numFmtId="0" fontId="14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9" fontId="18" fillId="2" borderId="1" xfId="4" applyNumberFormat="1" applyFont="1" applyFill="1" applyBorder="1" applyAlignment="1" applyProtection="1">
      <alignment horizontal="left" vertical="center" wrapText="1"/>
    </xf>
    <xf numFmtId="49" fontId="17" fillId="2" borderId="1" xfId="4" applyNumberFormat="1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6" fillId="0" borderId="1" xfId="0" quotePrefix="1" applyNumberFormat="1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justify" vertical="center" wrapText="1"/>
    </xf>
    <xf numFmtId="4" fontId="17" fillId="0" borderId="6" xfId="5" applyNumberFormat="1" applyFont="1" applyFill="1" applyBorder="1" applyAlignment="1">
      <alignment horizontal="right" vertical="center" wrapText="1"/>
    </xf>
    <xf numFmtId="0" fontId="15" fillId="0" borderId="2" xfId="0" quotePrefix="1" applyNumberFormat="1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vertical="top" wrapText="1"/>
    </xf>
    <xf numFmtId="4" fontId="14" fillId="0" borderId="2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justify" vertical="center" wrapText="1"/>
    </xf>
    <xf numFmtId="4" fontId="17" fillId="0" borderId="9" xfId="5" applyNumberFormat="1" applyFont="1" applyFill="1" applyBorder="1" applyAlignment="1">
      <alignment horizontal="right" vertical="center" wrapText="1"/>
    </xf>
    <xf numFmtId="0" fontId="15" fillId="2" borderId="1" xfId="0" quotePrefix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justify" vertical="center" wrapText="1"/>
    </xf>
    <xf numFmtId="4" fontId="18" fillId="0" borderId="1" xfId="5" applyNumberFormat="1" applyFont="1" applyFill="1" applyBorder="1" applyAlignment="1">
      <alignment horizontal="right" vertical="center" wrapText="1"/>
    </xf>
    <xf numFmtId="4" fontId="17" fillId="0" borderId="1" xfId="5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4" fontId="14" fillId="0" borderId="1" xfId="9" applyNumberFormat="1" applyFont="1" applyBorder="1" applyAlignment="1">
      <alignment horizontal="right" vertical="center" wrapText="1"/>
    </xf>
    <xf numFmtId="4" fontId="17" fillId="0" borderId="6" xfId="10" applyNumberFormat="1" applyFont="1" applyProtection="1">
      <alignment horizontal="right" vertical="center" shrinkToFit="1"/>
    </xf>
    <xf numFmtId="166" fontId="11" fillId="0" borderId="1" xfId="0" applyNumberFormat="1" applyFont="1" applyBorder="1" applyAlignment="1">
      <alignment horizontal="right" vertical="center" wrapText="1"/>
    </xf>
    <xf numFmtId="166" fontId="14" fillId="0" borderId="1" xfId="0" applyNumberFormat="1" applyFont="1" applyBorder="1" applyAlignment="1">
      <alignment horizontal="right" vertical="center" wrapText="1"/>
    </xf>
    <xf numFmtId="0" fontId="14" fillId="0" borderId="1" xfId="9" applyFont="1" applyBorder="1" applyAlignment="1">
      <alignment horizontal="center" vertical="center" wrapText="1"/>
    </xf>
    <xf numFmtId="0" fontId="14" fillId="0" borderId="1" xfId="9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</cellXfs>
  <cellStyles count="11">
    <cellStyle name="Normal" xfId="2"/>
    <cellStyle name="xl29" xfId="4"/>
    <cellStyle name="xl31" xfId="6"/>
    <cellStyle name="xl43" xfId="7"/>
    <cellStyle name="xl45" xfId="8"/>
    <cellStyle name="xl46" xfId="10"/>
    <cellStyle name="Обычный" xfId="0" builtinId="0"/>
    <cellStyle name="Обычный 2" xfId="1"/>
    <cellStyle name="Обычный 3" xfId="3"/>
    <cellStyle name="Обычный 4" xfId="9"/>
    <cellStyle name="Финансовый 10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>
      <selection activeCell="D16" sqref="D16"/>
    </sheetView>
  </sheetViews>
  <sheetFormatPr defaultRowHeight="15" x14ac:dyDescent="0.25"/>
  <cols>
    <col min="1" max="1" width="20.85546875" customWidth="1"/>
    <col min="2" max="2" width="76.42578125" customWidth="1"/>
    <col min="3" max="3" width="15.85546875" customWidth="1"/>
    <col min="4" max="4" width="15" customWidth="1"/>
    <col min="5" max="5" width="12.85546875" customWidth="1"/>
  </cols>
  <sheetData>
    <row r="1" spans="1:5" ht="17.25" customHeight="1" x14ac:dyDescent="0.25">
      <c r="A1" s="1"/>
      <c r="B1" s="2"/>
      <c r="C1" s="4"/>
      <c r="D1" s="5"/>
      <c r="E1" s="5"/>
    </row>
    <row r="2" spans="1:5" ht="15" customHeight="1" x14ac:dyDescent="0.25">
      <c r="A2" s="1"/>
      <c r="B2" s="3"/>
      <c r="C2" s="5"/>
      <c r="D2" s="5"/>
      <c r="E2" s="5"/>
    </row>
    <row r="3" spans="1:5" ht="33" customHeight="1" x14ac:dyDescent="0.25">
      <c r="A3" s="82" t="s">
        <v>259</v>
      </c>
      <c r="B3" s="83"/>
      <c r="C3" s="83"/>
      <c r="D3" s="83"/>
      <c r="E3" s="83"/>
    </row>
    <row r="4" spans="1:5" ht="25.5" customHeight="1" x14ac:dyDescent="0.25">
      <c r="A4" s="83"/>
      <c r="B4" s="83"/>
      <c r="C4" s="83"/>
      <c r="D4" s="83"/>
      <c r="E4" s="83"/>
    </row>
    <row r="5" spans="1:5" x14ac:dyDescent="0.25">
      <c r="A5" s="6"/>
      <c r="B5" s="7"/>
      <c r="C5" s="7"/>
      <c r="D5" s="7"/>
      <c r="E5" s="7"/>
    </row>
    <row r="6" spans="1:5" x14ac:dyDescent="0.25">
      <c r="A6" s="8"/>
      <c r="B6" s="8"/>
      <c r="C6" s="8"/>
      <c r="D6" s="8"/>
      <c r="E6" s="9" t="s">
        <v>171</v>
      </c>
    </row>
    <row r="7" spans="1:5" x14ac:dyDescent="0.25">
      <c r="A7" s="86" t="s">
        <v>0</v>
      </c>
      <c r="B7" s="86" t="s">
        <v>1</v>
      </c>
      <c r="C7" s="84" t="s">
        <v>272</v>
      </c>
      <c r="D7" s="87" t="s">
        <v>273</v>
      </c>
      <c r="E7" s="84" t="s">
        <v>260</v>
      </c>
    </row>
    <row r="8" spans="1:5" ht="54" customHeight="1" x14ac:dyDescent="0.25">
      <c r="A8" s="86"/>
      <c r="B8" s="86"/>
      <c r="C8" s="85"/>
      <c r="D8" s="88"/>
      <c r="E8" s="85"/>
    </row>
    <row r="9" spans="1:5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</row>
    <row r="10" spans="1:5" x14ac:dyDescent="0.25">
      <c r="A10" s="10" t="s">
        <v>2</v>
      </c>
      <c r="B10" s="10" t="s">
        <v>3</v>
      </c>
      <c r="C10" s="11">
        <f>C11+C20+C29+C37+C45+C53+C74+C82+C88+C102+C119+C50</f>
        <v>287610621.13999999</v>
      </c>
      <c r="D10" s="11">
        <f>D11+D20+D29+D37+D45+D53+D74+D82+D88+D102+D119+D50</f>
        <v>300181483.74999994</v>
      </c>
      <c r="E10" s="91">
        <f>D10/C10*100</f>
        <v>104.37079220516019</v>
      </c>
    </row>
    <row r="11" spans="1:5" x14ac:dyDescent="0.25">
      <c r="A11" s="10" t="s">
        <v>4</v>
      </c>
      <c r="B11" s="12" t="s">
        <v>271</v>
      </c>
      <c r="C11" s="13">
        <f>C12</f>
        <v>199595000</v>
      </c>
      <c r="D11" s="11">
        <f t="shared" ref="D11" si="0">D12</f>
        <v>212085354.21999997</v>
      </c>
      <c r="E11" s="91">
        <f>D11/C11*100</f>
        <v>106.25784925474085</v>
      </c>
    </row>
    <row r="12" spans="1:5" x14ac:dyDescent="0.25">
      <c r="A12" s="14" t="s">
        <v>5</v>
      </c>
      <c r="B12" s="15" t="s">
        <v>6</v>
      </c>
      <c r="C12" s="16">
        <f>SUM(C13:C19)</f>
        <v>199595000</v>
      </c>
      <c r="D12" s="16">
        <f t="shared" ref="D12" si="1">SUM(D13:D19)</f>
        <v>212085354.21999997</v>
      </c>
      <c r="E12" s="92">
        <f>D12/C12*100</f>
        <v>106.25784925474085</v>
      </c>
    </row>
    <row r="13" spans="1:5" ht="39.75" customHeight="1" x14ac:dyDescent="0.25">
      <c r="A13" s="18" t="s">
        <v>48</v>
      </c>
      <c r="B13" s="19" t="s">
        <v>49</v>
      </c>
      <c r="C13" s="16">
        <v>193650000</v>
      </c>
      <c r="D13" s="89">
        <v>205472700.44</v>
      </c>
      <c r="E13" s="92">
        <f t="shared" ref="E13:E82" si="2">D13/C13*100</f>
        <v>106.10519000258198</v>
      </c>
    </row>
    <row r="14" spans="1:5" ht="63.75" x14ac:dyDescent="0.25">
      <c r="A14" s="18" t="s">
        <v>50</v>
      </c>
      <c r="B14" s="19" t="s">
        <v>51</v>
      </c>
      <c r="C14" s="16">
        <v>900000</v>
      </c>
      <c r="D14" s="90">
        <v>812516.69</v>
      </c>
      <c r="E14" s="92">
        <f t="shared" si="2"/>
        <v>90.279632222222219</v>
      </c>
    </row>
    <row r="15" spans="1:5" ht="25.5" x14ac:dyDescent="0.25">
      <c r="A15" s="18" t="s">
        <v>52</v>
      </c>
      <c r="B15" s="19" t="s">
        <v>53</v>
      </c>
      <c r="C15" s="16">
        <v>1180000</v>
      </c>
      <c r="D15" s="90">
        <v>958554.76</v>
      </c>
      <c r="E15" s="92">
        <f t="shared" si="2"/>
        <v>81.233454237288143</v>
      </c>
    </row>
    <row r="16" spans="1:5" ht="51" x14ac:dyDescent="0.25">
      <c r="A16" s="18" t="s">
        <v>54</v>
      </c>
      <c r="B16" s="19" t="s">
        <v>55</v>
      </c>
      <c r="C16" s="16">
        <v>20000</v>
      </c>
      <c r="D16" s="90">
        <v>19238.87</v>
      </c>
      <c r="E16" s="92">
        <f t="shared" si="2"/>
        <v>96.19435</v>
      </c>
    </row>
    <row r="17" spans="1:5" ht="76.5" x14ac:dyDescent="0.25">
      <c r="A17" s="18" t="s">
        <v>251</v>
      </c>
      <c r="B17" s="19" t="s">
        <v>252</v>
      </c>
      <c r="C17" s="16">
        <v>700000</v>
      </c>
      <c r="D17" s="90">
        <v>596945.13</v>
      </c>
      <c r="E17" s="92">
        <f t="shared" si="2"/>
        <v>85.277875714285713</v>
      </c>
    </row>
    <row r="18" spans="1:5" ht="25.5" x14ac:dyDescent="0.25">
      <c r="A18" s="18" t="s">
        <v>253</v>
      </c>
      <c r="B18" s="19" t="s">
        <v>254</v>
      </c>
      <c r="C18" s="16">
        <v>1345000</v>
      </c>
      <c r="D18" s="90">
        <v>1910583.94</v>
      </c>
      <c r="E18" s="92">
        <f t="shared" si="2"/>
        <v>142.05085055762081</v>
      </c>
    </row>
    <row r="19" spans="1:5" ht="25.5" x14ac:dyDescent="0.25">
      <c r="A19" s="18" t="s">
        <v>255</v>
      </c>
      <c r="B19" s="19" t="s">
        <v>256</v>
      </c>
      <c r="C19" s="16">
        <v>1800000</v>
      </c>
      <c r="D19" s="90">
        <v>2314814.39</v>
      </c>
      <c r="E19" s="92">
        <f t="shared" si="2"/>
        <v>128.60079944444445</v>
      </c>
    </row>
    <row r="20" spans="1:5" ht="22.5" customHeight="1" x14ac:dyDescent="0.25">
      <c r="A20" s="20" t="s">
        <v>29</v>
      </c>
      <c r="B20" s="21" t="s">
        <v>270</v>
      </c>
      <c r="C20" s="22">
        <f>C21+C23+C25+C27</f>
        <v>16976300</v>
      </c>
      <c r="D20" s="22">
        <f>D21+D23+D25+D27</f>
        <v>17929152.73</v>
      </c>
      <c r="E20" s="91">
        <f t="shared" si="2"/>
        <v>105.612841019539</v>
      </c>
    </row>
    <row r="21" spans="1:5" ht="38.25" x14ac:dyDescent="0.25">
      <c r="A21" s="18" t="s">
        <v>30</v>
      </c>
      <c r="B21" s="19" t="s">
        <v>31</v>
      </c>
      <c r="C21" s="23">
        <f>C22</f>
        <v>8868800</v>
      </c>
      <c r="D21" s="23">
        <f t="shared" ref="D21" si="3">D22</f>
        <v>9290071.3499999996</v>
      </c>
      <c r="E21" s="92">
        <f t="shared" si="2"/>
        <v>104.75003777286666</v>
      </c>
    </row>
    <row r="22" spans="1:5" ht="63.75" x14ac:dyDescent="0.25">
      <c r="A22" s="24" t="s">
        <v>84</v>
      </c>
      <c r="B22" s="25" t="s">
        <v>232</v>
      </c>
      <c r="C22" s="23">
        <v>8868800</v>
      </c>
      <c r="D22" s="23">
        <v>9290071.3499999996</v>
      </c>
      <c r="E22" s="92">
        <f t="shared" si="2"/>
        <v>104.75003777286666</v>
      </c>
    </row>
    <row r="23" spans="1:5" ht="51" x14ac:dyDescent="0.25">
      <c r="A23" s="18" t="s">
        <v>32</v>
      </c>
      <c r="B23" s="19" t="s">
        <v>33</v>
      </c>
      <c r="C23" s="23">
        <f>C24</f>
        <v>50600</v>
      </c>
      <c r="D23" s="23">
        <f t="shared" ref="D23" si="4">D24</f>
        <v>48521.09</v>
      </c>
      <c r="E23" s="92">
        <f t="shared" si="2"/>
        <v>95.891482213438735</v>
      </c>
    </row>
    <row r="24" spans="1:5" ht="76.5" x14ac:dyDescent="0.25">
      <c r="A24" s="24" t="s">
        <v>85</v>
      </c>
      <c r="B24" s="25" t="s">
        <v>233</v>
      </c>
      <c r="C24" s="23">
        <v>50600</v>
      </c>
      <c r="D24" s="23">
        <v>48521.09</v>
      </c>
      <c r="E24" s="92">
        <f t="shared" si="2"/>
        <v>95.891482213438735</v>
      </c>
    </row>
    <row r="25" spans="1:5" ht="38.25" x14ac:dyDescent="0.25">
      <c r="A25" s="18" t="s">
        <v>34</v>
      </c>
      <c r="B25" s="19" t="s">
        <v>35</v>
      </c>
      <c r="C25" s="23">
        <f>C26</f>
        <v>9019100</v>
      </c>
      <c r="D25" s="23">
        <f t="shared" ref="D25" si="5">D26</f>
        <v>9602013.6699999999</v>
      </c>
      <c r="E25" s="92">
        <f t="shared" si="2"/>
        <v>106.46310241598384</v>
      </c>
    </row>
    <row r="26" spans="1:5" ht="63.75" x14ac:dyDescent="0.25">
      <c r="A26" s="24" t="s">
        <v>86</v>
      </c>
      <c r="B26" s="25" t="s">
        <v>234</v>
      </c>
      <c r="C26" s="23">
        <v>9019100</v>
      </c>
      <c r="D26" s="23">
        <v>9602013.6699999999</v>
      </c>
      <c r="E26" s="92">
        <f t="shared" si="2"/>
        <v>106.46310241598384</v>
      </c>
    </row>
    <row r="27" spans="1:5" ht="38.25" x14ac:dyDescent="0.25">
      <c r="A27" s="18" t="s">
        <v>36</v>
      </c>
      <c r="B27" s="19" t="s">
        <v>37</v>
      </c>
      <c r="C27" s="23">
        <f>C28</f>
        <v>-962200</v>
      </c>
      <c r="D27" s="23">
        <f t="shared" ref="D27" si="6">D28</f>
        <v>-1011453.38</v>
      </c>
      <c r="E27" s="92">
        <f t="shared" si="2"/>
        <v>105.11882976512159</v>
      </c>
    </row>
    <row r="28" spans="1:5" ht="63.75" x14ac:dyDescent="0.25">
      <c r="A28" s="24" t="s">
        <v>87</v>
      </c>
      <c r="B28" s="26" t="s">
        <v>235</v>
      </c>
      <c r="C28" s="23">
        <v>-962200</v>
      </c>
      <c r="D28" s="23">
        <v>-1011453.38</v>
      </c>
      <c r="E28" s="92">
        <f t="shared" si="2"/>
        <v>105.11882976512159</v>
      </c>
    </row>
    <row r="29" spans="1:5" ht="20.25" customHeight="1" x14ac:dyDescent="0.25">
      <c r="A29" s="10" t="s">
        <v>7</v>
      </c>
      <c r="B29" s="12" t="s">
        <v>269</v>
      </c>
      <c r="C29" s="13">
        <f>C30+C33+C35</f>
        <v>3522570.14</v>
      </c>
      <c r="D29" s="11">
        <f>D30+D33+D35</f>
        <v>2460769.2199999997</v>
      </c>
      <c r="E29" s="91">
        <f t="shared" si="2"/>
        <v>69.857209997243658</v>
      </c>
    </row>
    <row r="30" spans="1:5" x14ac:dyDescent="0.25">
      <c r="A30" s="27" t="s">
        <v>184</v>
      </c>
      <c r="B30" s="28" t="s">
        <v>185</v>
      </c>
      <c r="C30" s="16">
        <f>C31+C32</f>
        <v>-67429.86</v>
      </c>
      <c r="D30" s="16">
        <f>D31+D32</f>
        <v>-86053.32</v>
      </c>
      <c r="E30" s="92">
        <f t="shared" si="2"/>
        <v>127.61901033162459</v>
      </c>
    </row>
    <row r="31" spans="1:5" x14ac:dyDescent="0.25">
      <c r="A31" s="27" t="s">
        <v>186</v>
      </c>
      <c r="B31" s="28" t="s">
        <v>185</v>
      </c>
      <c r="C31" s="16">
        <v>-67429.86</v>
      </c>
      <c r="D31" s="17">
        <v>-81890.820000000007</v>
      </c>
      <c r="E31" s="92">
        <f t="shared" si="2"/>
        <v>121.44592914770993</v>
      </c>
    </row>
    <row r="32" spans="1:5" ht="25.5" x14ac:dyDescent="0.25">
      <c r="A32" s="93" t="s">
        <v>275</v>
      </c>
      <c r="B32" s="94" t="s">
        <v>274</v>
      </c>
      <c r="C32" s="16"/>
      <c r="D32" s="17">
        <v>-4162.5</v>
      </c>
      <c r="E32" s="92">
        <v>0</v>
      </c>
    </row>
    <row r="33" spans="1:5" x14ac:dyDescent="0.25">
      <c r="A33" s="14" t="s">
        <v>8</v>
      </c>
      <c r="B33" s="15" t="s">
        <v>9</v>
      </c>
      <c r="C33" s="16">
        <f>C34</f>
        <v>890000</v>
      </c>
      <c r="D33" s="16">
        <f>D34</f>
        <v>892766.85</v>
      </c>
      <c r="E33" s="92">
        <f t="shared" si="2"/>
        <v>100.31088202247192</v>
      </c>
    </row>
    <row r="34" spans="1:5" x14ac:dyDescent="0.25">
      <c r="A34" s="14" t="s">
        <v>56</v>
      </c>
      <c r="B34" s="15" t="s">
        <v>9</v>
      </c>
      <c r="C34" s="16">
        <v>890000</v>
      </c>
      <c r="D34" s="17">
        <v>892766.85</v>
      </c>
      <c r="E34" s="92">
        <f t="shared" si="2"/>
        <v>100.31088202247192</v>
      </c>
    </row>
    <row r="35" spans="1:5" x14ac:dyDescent="0.25">
      <c r="A35" s="14" t="s">
        <v>27</v>
      </c>
      <c r="B35" s="15" t="s">
        <v>28</v>
      </c>
      <c r="C35" s="16">
        <f>C36</f>
        <v>2700000</v>
      </c>
      <c r="D35" s="17">
        <f t="shared" ref="D35" si="7">D36</f>
        <v>1654055.69</v>
      </c>
      <c r="E35" s="92">
        <f t="shared" si="2"/>
        <v>61.261321851851847</v>
      </c>
    </row>
    <row r="36" spans="1:5" ht="25.5" x14ac:dyDescent="0.25">
      <c r="A36" s="14" t="s">
        <v>169</v>
      </c>
      <c r="B36" s="15" t="s">
        <v>170</v>
      </c>
      <c r="C36" s="16">
        <v>2700000</v>
      </c>
      <c r="D36" s="17">
        <v>1654055.69</v>
      </c>
      <c r="E36" s="92">
        <f t="shared" si="2"/>
        <v>61.261321851851847</v>
      </c>
    </row>
    <row r="37" spans="1:5" ht="18" customHeight="1" x14ac:dyDescent="0.25">
      <c r="A37" s="29" t="s">
        <v>92</v>
      </c>
      <c r="B37" s="30" t="s">
        <v>268</v>
      </c>
      <c r="C37" s="13">
        <f>C38+C40</f>
        <v>41400000</v>
      </c>
      <c r="D37" s="11">
        <f t="shared" ref="D37" si="8">D38+D40</f>
        <v>40901568.699999996</v>
      </c>
      <c r="E37" s="91">
        <f t="shared" si="2"/>
        <v>98.796059661835727</v>
      </c>
    </row>
    <row r="38" spans="1:5" x14ac:dyDescent="0.25">
      <c r="A38" s="31" t="s">
        <v>93</v>
      </c>
      <c r="B38" s="32" t="s">
        <v>94</v>
      </c>
      <c r="C38" s="16">
        <f>C39</f>
        <v>16200000</v>
      </c>
      <c r="D38" s="17">
        <f t="shared" ref="D38" si="9">D39</f>
        <v>14815896.039999999</v>
      </c>
      <c r="E38" s="92">
        <f t="shared" si="2"/>
        <v>91.456148395061717</v>
      </c>
    </row>
    <row r="39" spans="1:5" ht="25.5" x14ac:dyDescent="0.25">
      <c r="A39" s="31" t="s">
        <v>115</v>
      </c>
      <c r="B39" s="32" t="s">
        <v>114</v>
      </c>
      <c r="C39" s="16">
        <v>16200000</v>
      </c>
      <c r="D39" s="17">
        <v>14815896.039999999</v>
      </c>
      <c r="E39" s="92">
        <f t="shared" si="2"/>
        <v>91.456148395061717</v>
      </c>
    </row>
    <row r="40" spans="1:5" x14ac:dyDescent="0.25">
      <c r="A40" s="31" t="s">
        <v>95</v>
      </c>
      <c r="B40" s="32" t="s">
        <v>96</v>
      </c>
      <c r="C40" s="16">
        <f>C41+C43</f>
        <v>25200000</v>
      </c>
      <c r="D40" s="17">
        <f t="shared" ref="D40" si="10">D41+D43</f>
        <v>26085672.659999996</v>
      </c>
      <c r="E40" s="92">
        <f t="shared" si="2"/>
        <v>103.51457404761904</v>
      </c>
    </row>
    <row r="41" spans="1:5" x14ac:dyDescent="0.25">
      <c r="A41" s="31" t="s">
        <v>97</v>
      </c>
      <c r="B41" s="32" t="s">
        <v>98</v>
      </c>
      <c r="C41" s="16">
        <f>C42</f>
        <v>15000000</v>
      </c>
      <c r="D41" s="17">
        <f t="shared" ref="D41" si="11">D42</f>
        <v>15074941.539999999</v>
      </c>
      <c r="E41" s="92">
        <f t="shared" si="2"/>
        <v>100.49961026666665</v>
      </c>
    </row>
    <row r="42" spans="1:5" ht="25.5" x14ac:dyDescent="0.25">
      <c r="A42" s="31" t="s">
        <v>117</v>
      </c>
      <c r="B42" s="32" t="s">
        <v>116</v>
      </c>
      <c r="C42" s="16">
        <v>15000000</v>
      </c>
      <c r="D42" s="17">
        <v>15074941.539999999</v>
      </c>
      <c r="E42" s="92">
        <f t="shared" si="2"/>
        <v>100.49961026666665</v>
      </c>
    </row>
    <row r="43" spans="1:5" x14ac:dyDescent="0.25">
      <c r="A43" s="31" t="s">
        <v>99</v>
      </c>
      <c r="B43" s="32" t="s">
        <v>100</v>
      </c>
      <c r="C43" s="16">
        <f>C44</f>
        <v>10200000</v>
      </c>
      <c r="D43" s="17">
        <f t="shared" ref="D43" si="12">D44</f>
        <v>11010731.119999999</v>
      </c>
      <c r="E43" s="92">
        <f t="shared" si="2"/>
        <v>107.94834431372549</v>
      </c>
    </row>
    <row r="44" spans="1:5" ht="25.5" x14ac:dyDescent="0.25">
      <c r="A44" s="31" t="s">
        <v>118</v>
      </c>
      <c r="B44" s="32" t="s">
        <v>119</v>
      </c>
      <c r="C44" s="16">
        <v>10200000</v>
      </c>
      <c r="D44" s="17">
        <v>11010731.119999999</v>
      </c>
      <c r="E44" s="92">
        <f t="shared" si="2"/>
        <v>107.94834431372549</v>
      </c>
    </row>
    <row r="45" spans="1:5" ht="19.5" customHeight="1" x14ac:dyDescent="0.25">
      <c r="A45" s="10" t="s">
        <v>10</v>
      </c>
      <c r="B45" s="12" t="s">
        <v>267</v>
      </c>
      <c r="C45" s="13">
        <f>C46+C48</f>
        <v>3200000</v>
      </c>
      <c r="D45" s="11">
        <f t="shared" ref="D45" si="13">D46+D48</f>
        <v>3440705.17</v>
      </c>
      <c r="E45" s="91">
        <f t="shared" si="2"/>
        <v>107.52203656249999</v>
      </c>
    </row>
    <row r="46" spans="1:5" ht="25.5" x14ac:dyDescent="0.25">
      <c r="A46" s="14" t="s">
        <v>57</v>
      </c>
      <c r="B46" s="15" t="s">
        <v>58</v>
      </c>
      <c r="C46" s="16">
        <f>C47</f>
        <v>3195000</v>
      </c>
      <c r="D46" s="17">
        <f t="shared" ref="D46" si="14">D47</f>
        <v>3435705.17</v>
      </c>
      <c r="E46" s="92">
        <f t="shared" si="2"/>
        <v>107.53380813771518</v>
      </c>
    </row>
    <row r="47" spans="1:5" ht="25.5" x14ac:dyDescent="0.25">
      <c r="A47" s="14" t="s">
        <v>11</v>
      </c>
      <c r="B47" s="15" t="s">
        <v>12</v>
      </c>
      <c r="C47" s="16">
        <v>3195000</v>
      </c>
      <c r="D47" s="17">
        <v>3435705.17</v>
      </c>
      <c r="E47" s="92">
        <f t="shared" si="2"/>
        <v>107.53380813771518</v>
      </c>
    </row>
    <row r="48" spans="1:5" ht="25.5" x14ac:dyDescent="0.25">
      <c r="A48" s="14" t="s">
        <v>59</v>
      </c>
      <c r="B48" s="15" t="s">
        <v>60</v>
      </c>
      <c r="C48" s="16">
        <f>C49</f>
        <v>5000</v>
      </c>
      <c r="D48" s="17">
        <f t="shared" ref="D48" si="15">D49</f>
        <v>5000</v>
      </c>
      <c r="E48" s="92">
        <f t="shared" si="2"/>
        <v>100</v>
      </c>
    </row>
    <row r="49" spans="1:5" x14ac:dyDescent="0.25">
      <c r="A49" s="14" t="s">
        <v>13</v>
      </c>
      <c r="B49" s="15" t="s">
        <v>237</v>
      </c>
      <c r="C49" s="16">
        <v>5000</v>
      </c>
      <c r="D49" s="17">
        <v>5000</v>
      </c>
      <c r="E49" s="92">
        <f t="shared" si="2"/>
        <v>100</v>
      </c>
    </row>
    <row r="50" spans="1:5" ht="25.5" x14ac:dyDescent="0.25">
      <c r="A50" s="74" t="s">
        <v>287</v>
      </c>
      <c r="B50" s="97" t="s">
        <v>290</v>
      </c>
      <c r="C50" s="13">
        <f>C51</f>
        <v>0</v>
      </c>
      <c r="D50" s="13">
        <f>D51</f>
        <v>-5.63</v>
      </c>
      <c r="E50" s="91">
        <v>0</v>
      </c>
    </row>
    <row r="51" spans="1:5" x14ac:dyDescent="0.25">
      <c r="A51" s="27" t="s">
        <v>288</v>
      </c>
      <c r="B51" s="96" t="s">
        <v>268</v>
      </c>
      <c r="C51" s="16">
        <f>C52</f>
        <v>0</v>
      </c>
      <c r="D51" s="16">
        <f>D52</f>
        <v>-5.63</v>
      </c>
      <c r="E51" s="92">
        <v>0</v>
      </c>
    </row>
    <row r="52" spans="1:5" ht="25.5" x14ac:dyDescent="0.25">
      <c r="A52" s="27" t="s">
        <v>289</v>
      </c>
      <c r="B52" s="95" t="s">
        <v>286</v>
      </c>
      <c r="C52" s="16"/>
      <c r="D52" s="17">
        <v>-5.63</v>
      </c>
      <c r="E52" s="92">
        <v>0</v>
      </c>
    </row>
    <row r="53" spans="1:5" ht="27.75" customHeight="1" x14ac:dyDescent="0.25">
      <c r="A53" s="10" t="s">
        <v>14</v>
      </c>
      <c r="B53" s="12" t="s">
        <v>266</v>
      </c>
      <c r="C53" s="13">
        <f>C54+C56+C65+C68+C71</f>
        <v>7177550</v>
      </c>
      <c r="D53" s="13">
        <f>D54+D56+D65+D68+D71</f>
        <v>7578383.46</v>
      </c>
      <c r="E53" s="91">
        <f t="shared" si="2"/>
        <v>105.5845443082946</v>
      </c>
    </row>
    <row r="54" spans="1:5" ht="51" x14ac:dyDescent="0.25">
      <c r="A54" s="14" t="s">
        <v>79</v>
      </c>
      <c r="B54" s="33" t="s">
        <v>61</v>
      </c>
      <c r="C54" s="16">
        <f>C55</f>
        <v>129400</v>
      </c>
      <c r="D54" s="17">
        <f t="shared" ref="D54" si="16">D55</f>
        <v>129400</v>
      </c>
      <c r="E54" s="92">
        <f t="shared" si="2"/>
        <v>100</v>
      </c>
    </row>
    <row r="55" spans="1:5" ht="38.25" x14ac:dyDescent="0.25">
      <c r="A55" s="31" t="s">
        <v>120</v>
      </c>
      <c r="B55" s="34" t="s">
        <v>121</v>
      </c>
      <c r="C55" s="16">
        <v>129400</v>
      </c>
      <c r="D55" s="17">
        <v>129400</v>
      </c>
      <c r="E55" s="92">
        <f t="shared" si="2"/>
        <v>100</v>
      </c>
    </row>
    <row r="56" spans="1:5" ht="51.75" customHeight="1" x14ac:dyDescent="0.25">
      <c r="A56" s="14" t="s">
        <v>80</v>
      </c>
      <c r="B56" s="35" t="s">
        <v>236</v>
      </c>
      <c r="C56" s="16">
        <f>C57+C61+C63+C59</f>
        <v>6662700</v>
      </c>
      <c r="D56" s="16">
        <f>D57+D61+D63+D59</f>
        <v>7019718.6299999999</v>
      </c>
      <c r="E56" s="92">
        <f t="shared" si="2"/>
        <v>105.35846773830428</v>
      </c>
    </row>
    <row r="57" spans="1:5" ht="38.25" x14ac:dyDescent="0.25">
      <c r="A57" s="14" t="s">
        <v>62</v>
      </c>
      <c r="B57" s="36" t="s">
        <v>63</v>
      </c>
      <c r="C57" s="16">
        <f>C58</f>
        <v>6150000</v>
      </c>
      <c r="D57" s="17">
        <f t="shared" ref="D57" si="17">D58</f>
        <v>6471870.3899999997</v>
      </c>
      <c r="E57" s="92">
        <f t="shared" si="2"/>
        <v>105.23366487804877</v>
      </c>
    </row>
    <row r="58" spans="1:5" ht="51" x14ac:dyDescent="0.25">
      <c r="A58" s="31" t="s">
        <v>122</v>
      </c>
      <c r="B58" s="34" t="s">
        <v>123</v>
      </c>
      <c r="C58" s="16">
        <v>6150000</v>
      </c>
      <c r="D58" s="17">
        <v>6471870.3899999997</v>
      </c>
      <c r="E58" s="92">
        <f t="shared" si="2"/>
        <v>105.23366487804877</v>
      </c>
    </row>
    <row r="59" spans="1:5" ht="51" x14ac:dyDescent="0.25">
      <c r="A59" s="31" t="s">
        <v>230</v>
      </c>
      <c r="B59" s="34" t="s">
        <v>231</v>
      </c>
      <c r="C59" s="16">
        <f>C60</f>
        <v>-398800</v>
      </c>
      <c r="D59" s="16">
        <f t="shared" ref="D59" si="18">D60</f>
        <v>-399361.05</v>
      </c>
      <c r="E59" s="92">
        <f t="shared" si="2"/>
        <v>100.14068455366099</v>
      </c>
    </row>
    <row r="60" spans="1:5" ht="51" x14ac:dyDescent="0.25">
      <c r="A60" s="31" t="s">
        <v>228</v>
      </c>
      <c r="B60" s="34" t="s">
        <v>229</v>
      </c>
      <c r="C60" s="16">
        <v>-398800</v>
      </c>
      <c r="D60" s="17">
        <v>-399361.05</v>
      </c>
      <c r="E60" s="92">
        <f t="shared" si="2"/>
        <v>100.14068455366099</v>
      </c>
    </row>
    <row r="61" spans="1:5" ht="51" x14ac:dyDescent="0.25">
      <c r="A61" s="14" t="s">
        <v>81</v>
      </c>
      <c r="B61" s="15" t="s">
        <v>187</v>
      </c>
      <c r="C61" s="16">
        <f>C62</f>
        <v>156500</v>
      </c>
      <c r="D61" s="17">
        <f t="shared" ref="D61" si="19">D62</f>
        <v>163154.96</v>
      </c>
      <c r="E61" s="92">
        <f t="shared" si="2"/>
        <v>104.25237060702874</v>
      </c>
    </row>
    <row r="62" spans="1:5" ht="38.25" x14ac:dyDescent="0.25">
      <c r="A62" s="31" t="s">
        <v>124</v>
      </c>
      <c r="B62" s="34" t="s">
        <v>125</v>
      </c>
      <c r="C62" s="16">
        <v>156500</v>
      </c>
      <c r="D62" s="17">
        <v>163154.96</v>
      </c>
      <c r="E62" s="92">
        <f t="shared" si="2"/>
        <v>104.25237060702874</v>
      </c>
    </row>
    <row r="63" spans="1:5" ht="25.5" x14ac:dyDescent="0.25">
      <c r="A63" s="14" t="s">
        <v>64</v>
      </c>
      <c r="B63" s="37" t="s">
        <v>65</v>
      </c>
      <c r="C63" s="16">
        <f>C64</f>
        <v>755000</v>
      </c>
      <c r="D63" s="17">
        <f t="shared" ref="D63" si="20">D64</f>
        <v>784054.33</v>
      </c>
      <c r="E63" s="92">
        <f t="shared" si="2"/>
        <v>103.84825562913906</v>
      </c>
    </row>
    <row r="64" spans="1:5" ht="25.5" x14ac:dyDescent="0.25">
      <c r="A64" s="31" t="s">
        <v>126</v>
      </c>
      <c r="B64" s="34" t="s">
        <v>127</v>
      </c>
      <c r="C64" s="16">
        <v>755000</v>
      </c>
      <c r="D64" s="17">
        <v>784054.33</v>
      </c>
      <c r="E64" s="92">
        <f t="shared" si="2"/>
        <v>103.84825562913906</v>
      </c>
    </row>
    <row r="65" spans="1:5" ht="25.5" x14ac:dyDescent="0.25">
      <c r="A65" s="27" t="s">
        <v>279</v>
      </c>
      <c r="B65" s="95" t="s">
        <v>276</v>
      </c>
      <c r="C65" s="16">
        <f>C66</f>
        <v>0</v>
      </c>
      <c r="D65" s="16">
        <f>D66</f>
        <v>876.8</v>
      </c>
      <c r="E65" s="92">
        <v>0</v>
      </c>
    </row>
    <row r="66" spans="1:5" ht="25.5" x14ac:dyDescent="0.25">
      <c r="A66" s="27" t="s">
        <v>280</v>
      </c>
      <c r="B66" s="95" t="s">
        <v>277</v>
      </c>
      <c r="C66" s="16">
        <f>C67</f>
        <v>0</v>
      </c>
      <c r="D66" s="16">
        <f>D67</f>
        <v>876.8</v>
      </c>
      <c r="E66" s="92">
        <v>0</v>
      </c>
    </row>
    <row r="67" spans="1:5" ht="63.75" x14ac:dyDescent="0.25">
      <c r="A67" s="27" t="s">
        <v>281</v>
      </c>
      <c r="B67" s="95" t="s">
        <v>278</v>
      </c>
      <c r="C67" s="16"/>
      <c r="D67" s="17">
        <v>876.8</v>
      </c>
      <c r="E67" s="92">
        <v>0</v>
      </c>
    </row>
    <row r="68" spans="1:5" ht="18.75" customHeight="1" x14ac:dyDescent="0.25">
      <c r="A68" s="31" t="s">
        <v>225</v>
      </c>
      <c r="B68" s="34" t="s">
        <v>222</v>
      </c>
      <c r="C68" s="16">
        <f>C69</f>
        <v>4650</v>
      </c>
      <c r="D68" s="16">
        <f t="shared" ref="D68:D69" si="21">D69</f>
        <v>4650</v>
      </c>
      <c r="E68" s="92">
        <f t="shared" si="2"/>
        <v>100</v>
      </c>
    </row>
    <row r="69" spans="1:5" ht="25.5" x14ac:dyDescent="0.25">
      <c r="A69" s="31" t="s">
        <v>226</v>
      </c>
      <c r="B69" s="34" t="s">
        <v>223</v>
      </c>
      <c r="C69" s="16">
        <f>C70</f>
        <v>4650</v>
      </c>
      <c r="D69" s="16">
        <f t="shared" si="21"/>
        <v>4650</v>
      </c>
      <c r="E69" s="92">
        <f t="shared" si="2"/>
        <v>100</v>
      </c>
    </row>
    <row r="70" spans="1:5" ht="38.25" x14ac:dyDescent="0.25">
      <c r="A70" s="31" t="s">
        <v>227</v>
      </c>
      <c r="B70" s="34" t="s">
        <v>224</v>
      </c>
      <c r="C70" s="16">
        <v>4650</v>
      </c>
      <c r="D70" s="17">
        <v>4650</v>
      </c>
      <c r="E70" s="92">
        <f t="shared" si="2"/>
        <v>100</v>
      </c>
    </row>
    <row r="71" spans="1:5" ht="51" x14ac:dyDescent="0.25">
      <c r="A71" s="38" t="s">
        <v>66</v>
      </c>
      <c r="B71" s="39" t="s">
        <v>82</v>
      </c>
      <c r="C71" s="16">
        <f>C72</f>
        <v>380800</v>
      </c>
      <c r="D71" s="17">
        <f t="shared" ref="D71" si="22">D72</f>
        <v>423738.03</v>
      </c>
      <c r="E71" s="92">
        <f t="shared" si="2"/>
        <v>111.27574317226892</v>
      </c>
    </row>
    <row r="72" spans="1:5" ht="51" x14ac:dyDescent="0.25">
      <c r="A72" s="38" t="s">
        <v>67</v>
      </c>
      <c r="B72" s="39" t="s">
        <v>83</v>
      </c>
      <c r="C72" s="16">
        <f>C73</f>
        <v>380800</v>
      </c>
      <c r="D72" s="17">
        <f t="shared" ref="D72" si="23">D73</f>
        <v>423738.03</v>
      </c>
      <c r="E72" s="92">
        <f t="shared" si="2"/>
        <v>111.27574317226892</v>
      </c>
    </row>
    <row r="73" spans="1:5" ht="51" x14ac:dyDescent="0.25">
      <c r="A73" s="31" t="s">
        <v>128</v>
      </c>
      <c r="B73" s="34" t="s">
        <v>129</v>
      </c>
      <c r="C73" s="16">
        <v>380800</v>
      </c>
      <c r="D73" s="17">
        <v>423738.03</v>
      </c>
      <c r="E73" s="92">
        <f t="shared" si="2"/>
        <v>111.27574317226892</v>
      </c>
    </row>
    <row r="74" spans="1:5" ht="21.75" customHeight="1" x14ac:dyDescent="0.25">
      <c r="A74" s="10" t="s">
        <v>15</v>
      </c>
      <c r="B74" s="12" t="s">
        <v>265</v>
      </c>
      <c r="C74" s="13">
        <f>C75</f>
        <v>1352800</v>
      </c>
      <c r="D74" s="11">
        <f t="shared" ref="D74" si="24">D75</f>
        <v>1354799.77</v>
      </c>
      <c r="E74" s="91">
        <f t="shared" si="2"/>
        <v>100.14782451212301</v>
      </c>
    </row>
    <row r="75" spans="1:5" x14ac:dyDescent="0.25">
      <c r="A75" s="18" t="s">
        <v>68</v>
      </c>
      <c r="B75" s="19" t="s">
        <v>69</v>
      </c>
      <c r="C75" s="16">
        <f>C76+C77+C78+C81</f>
        <v>1352800</v>
      </c>
      <c r="D75" s="16">
        <f t="shared" ref="D75" si="25">D76+D77+D78+D81</f>
        <v>1354799.77</v>
      </c>
      <c r="E75" s="92">
        <f t="shared" si="2"/>
        <v>100.14782451212301</v>
      </c>
    </row>
    <row r="76" spans="1:5" ht="25.5" x14ac:dyDescent="0.25">
      <c r="A76" s="18" t="s">
        <v>16</v>
      </c>
      <c r="B76" s="19" t="s">
        <v>17</v>
      </c>
      <c r="C76" s="16">
        <v>190000</v>
      </c>
      <c r="D76" s="17">
        <v>190398.89</v>
      </c>
      <c r="E76" s="92">
        <f t="shared" si="2"/>
        <v>100.20994210526317</v>
      </c>
    </row>
    <row r="77" spans="1:5" x14ac:dyDescent="0.25">
      <c r="A77" s="18" t="s">
        <v>18</v>
      </c>
      <c r="B77" s="19" t="s">
        <v>70</v>
      </c>
      <c r="C77" s="16">
        <v>578000</v>
      </c>
      <c r="D77" s="17">
        <v>577993.76</v>
      </c>
      <c r="E77" s="92">
        <f t="shared" si="2"/>
        <v>99.998920415224916</v>
      </c>
    </row>
    <row r="78" spans="1:5" x14ac:dyDescent="0.25">
      <c r="A78" s="18" t="s">
        <v>71</v>
      </c>
      <c r="B78" s="40" t="s">
        <v>72</v>
      </c>
      <c r="C78" s="16">
        <f>C79+C80</f>
        <v>580900</v>
      </c>
      <c r="D78" s="17">
        <f t="shared" ref="D78" si="26">D79+D80</f>
        <v>582507.19000000006</v>
      </c>
      <c r="E78" s="92">
        <f t="shared" si="2"/>
        <v>100.27667240488898</v>
      </c>
    </row>
    <row r="79" spans="1:5" x14ac:dyDescent="0.25">
      <c r="A79" s="41" t="s">
        <v>41</v>
      </c>
      <c r="B79" s="37" t="s">
        <v>42</v>
      </c>
      <c r="C79" s="16">
        <v>53900</v>
      </c>
      <c r="D79" s="17">
        <v>55873.18</v>
      </c>
      <c r="E79" s="92">
        <f t="shared" si="2"/>
        <v>103.66081632653061</v>
      </c>
    </row>
    <row r="80" spans="1:5" x14ac:dyDescent="0.25">
      <c r="A80" s="41" t="s">
        <v>43</v>
      </c>
      <c r="B80" s="37" t="s">
        <v>44</v>
      </c>
      <c r="C80" s="16">
        <v>527000</v>
      </c>
      <c r="D80" s="17">
        <v>526634.01</v>
      </c>
      <c r="E80" s="92">
        <f t="shared" si="2"/>
        <v>99.930552182163197</v>
      </c>
    </row>
    <row r="81" spans="1:5" ht="25.5" x14ac:dyDescent="0.25">
      <c r="A81" s="42" t="s">
        <v>257</v>
      </c>
      <c r="B81" s="37" t="s">
        <v>258</v>
      </c>
      <c r="C81" s="16">
        <v>3900</v>
      </c>
      <c r="D81" s="17">
        <v>3899.93</v>
      </c>
      <c r="E81" s="92">
        <f t="shared" si="2"/>
        <v>99.998205128205115</v>
      </c>
    </row>
    <row r="82" spans="1:5" ht="19.5" customHeight="1" x14ac:dyDescent="0.25">
      <c r="A82" s="10" t="s">
        <v>19</v>
      </c>
      <c r="B82" s="12" t="s">
        <v>264</v>
      </c>
      <c r="C82" s="13">
        <f>C83</f>
        <v>1330000</v>
      </c>
      <c r="D82" s="11">
        <f t="shared" ref="D82" si="27">D83</f>
        <v>1430451.5499999998</v>
      </c>
      <c r="E82" s="91">
        <f t="shared" si="2"/>
        <v>107.55274812030073</v>
      </c>
    </row>
    <row r="83" spans="1:5" x14ac:dyDescent="0.25">
      <c r="A83" s="14" t="s">
        <v>73</v>
      </c>
      <c r="B83" s="33" t="s">
        <v>74</v>
      </c>
      <c r="C83" s="16">
        <f>C84+C86</f>
        <v>1330000</v>
      </c>
      <c r="D83" s="16">
        <f t="shared" ref="D83" si="28">D84+D86</f>
        <v>1430451.5499999998</v>
      </c>
      <c r="E83" s="92">
        <f t="shared" ref="E83:E145" si="29">D83/C83*100</f>
        <v>107.55274812030073</v>
      </c>
    </row>
    <row r="84" spans="1:5" ht="25.5" x14ac:dyDescent="0.25">
      <c r="A84" s="14" t="s">
        <v>88</v>
      </c>
      <c r="B84" s="33" t="s">
        <v>89</v>
      </c>
      <c r="C84" s="16">
        <f>C85</f>
        <v>600000</v>
      </c>
      <c r="D84" s="17">
        <f t="shared" ref="D84" si="30">D85</f>
        <v>700328.1</v>
      </c>
      <c r="E84" s="92">
        <f t="shared" si="29"/>
        <v>116.72134999999999</v>
      </c>
    </row>
    <row r="85" spans="1:5" ht="27" customHeight="1" x14ac:dyDescent="0.25">
      <c r="A85" s="43" t="s">
        <v>130</v>
      </c>
      <c r="B85" s="44" t="s">
        <v>131</v>
      </c>
      <c r="C85" s="16">
        <v>600000</v>
      </c>
      <c r="D85" s="17">
        <v>700328.1</v>
      </c>
      <c r="E85" s="92">
        <f t="shared" si="29"/>
        <v>116.72134999999999</v>
      </c>
    </row>
    <row r="86" spans="1:5" x14ac:dyDescent="0.25">
      <c r="A86" s="43" t="s">
        <v>243</v>
      </c>
      <c r="B86" s="44" t="s">
        <v>244</v>
      </c>
      <c r="C86" s="16">
        <f>C87</f>
        <v>730000</v>
      </c>
      <c r="D86" s="16">
        <f t="shared" ref="D86" si="31">D87</f>
        <v>730123.45</v>
      </c>
      <c r="E86" s="92">
        <f t="shared" si="29"/>
        <v>100.01691095890411</v>
      </c>
    </row>
    <row r="87" spans="1:5" ht="17.25" customHeight="1" x14ac:dyDescent="0.25">
      <c r="A87" s="45" t="s">
        <v>245</v>
      </c>
      <c r="B87" s="44" t="s">
        <v>246</v>
      </c>
      <c r="C87" s="16">
        <v>730000</v>
      </c>
      <c r="D87" s="17">
        <v>730123.45</v>
      </c>
      <c r="E87" s="92">
        <f t="shared" si="29"/>
        <v>100.01691095890411</v>
      </c>
    </row>
    <row r="88" spans="1:5" ht="21.75" customHeight="1" x14ac:dyDescent="0.25">
      <c r="A88" s="10" t="s">
        <v>20</v>
      </c>
      <c r="B88" s="12" t="s">
        <v>263</v>
      </c>
      <c r="C88" s="13">
        <f>C89+C94+C99</f>
        <v>9956401</v>
      </c>
      <c r="D88" s="13">
        <f>D89+D94+D99</f>
        <v>10004350.560000001</v>
      </c>
      <c r="E88" s="91">
        <f t="shared" si="29"/>
        <v>100.48159530738066</v>
      </c>
    </row>
    <row r="89" spans="1:5" ht="51" x14ac:dyDescent="0.25">
      <c r="A89" s="14" t="s">
        <v>90</v>
      </c>
      <c r="B89" s="33" t="s">
        <v>91</v>
      </c>
      <c r="C89" s="16">
        <f>C90+C92</f>
        <v>1900701</v>
      </c>
      <c r="D89" s="16">
        <f>D90+D92</f>
        <v>1901579.58</v>
      </c>
      <c r="E89" s="92">
        <f t="shared" si="29"/>
        <v>100.046223998409</v>
      </c>
    </row>
    <row r="90" spans="1:5" ht="51" x14ac:dyDescent="0.25">
      <c r="A90" s="31" t="s">
        <v>219</v>
      </c>
      <c r="B90" s="34" t="s">
        <v>217</v>
      </c>
      <c r="C90" s="16">
        <f>C91</f>
        <v>92701</v>
      </c>
      <c r="D90" s="17">
        <f t="shared" ref="D90" si="32">D91</f>
        <v>92701</v>
      </c>
      <c r="E90" s="92">
        <f t="shared" si="29"/>
        <v>100</v>
      </c>
    </row>
    <row r="91" spans="1:5" ht="51" x14ac:dyDescent="0.25">
      <c r="A91" s="31" t="s">
        <v>220</v>
      </c>
      <c r="B91" s="34" t="s">
        <v>218</v>
      </c>
      <c r="C91" s="16">
        <v>92701</v>
      </c>
      <c r="D91" s="17">
        <v>92701</v>
      </c>
      <c r="E91" s="92">
        <f t="shared" si="29"/>
        <v>100</v>
      </c>
    </row>
    <row r="92" spans="1:5" ht="51" x14ac:dyDescent="0.25">
      <c r="A92" s="31" t="s">
        <v>283</v>
      </c>
      <c r="B92" s="34" t="s">
        <v>158</v>
      </c>
      <c r="C92" s="16">
        <f>C93</f>
        <v>1808000</v>
      </c>
      <c r="D92" s="17">
        <f t="shared" ref="D92" si="33">D93</f>
        <v>1808878.58</v>
      </c>
      <c r="E92" s="92">
        <f t="shared" si="29"/>
        <v>100.04859402654868</v>
      </c>
    </row>
    <row r="93" spans="1:5" ht="51" x14ac:dyDescent="0.25">
      <c r="A93" s="31" t="s">
        <v>132</v>
      </c>
      <c r="B93" s="34" t="s">
        <v>282</v>
      </c>
      <c r="C93" s="16">
        <v>1808000</v>
      </c>
      <c r="D93" s="17">
        <v>1808878.58</v>
      </c>
      <c r="E93" s="92">
        <f t="shared" si="29"/>
        <v>100.04859402654868</v>
      </c>
    </row>
    <row r="94" spans="1:5" ht="25.5" x14ac:dyDescent="0.25">
      <c r="A94" s="14" t="s">
        <v>75</v>
      </c>
      <c r="B94" s="36" t="s">
        <v>76</v>
      </c>
      <c r="C94" s="16">
        <f>C95+C97</f>
        <v>7863200</v>
      </c>
      <c r="D94" s="16">
        <f>D95+D97</f>
        <v>7905841.5800000001</v>
      </c>
      <c r="E94" s="92">
        <f t="shared" si="29"/>
        <v>100.54229295960933</v>
      </c>
    </row>
    <row r="95" spans="1:5" ht="25.5" x14ac:dyDescent="0.25">
      <c r="A95" s="14" t="s">
        <v>77</v>
      </c>
      <c r="B95" s="36" t="s">
        <v>78</v>
      </c>
      <c r="C95" s="16">
        <f>C96</f>
        <v>6533200</v>
      </c>
      <c r="D95" s="17">
        <f t="shared" ref="D95" si="34">D96</f>
        <v>6576211.8899999997</v>
      </c>
      <c r="E95" s="92">
        <f t="shared" si="29"/>
        <v>100.65835869099369</v>
      </c>
    </row>
    <row r="96" spans="1:5" ht="25.5" x14ac:dyDescent="0.25">
      <c r="A96" s="31" t="s">
        <v>133</v>
      </c>
      <c r="B96" s="34" t="s">
        <v>134</v>
      </c>
      <c r="C96" s="16">
        <v>6533200</v>
      </c>
      <c r="D96" s="17">
        <v>6576211.8899999997</v>
      </c>
      <c r="E96" s="92">
        <f t="shared" si="29"/>
        <v>100.65835869099369</v>
      </c>
    </row>
    <row r="97" spans="1:5" ht="30.75" customHeight="1" x14ac:dyDescent="0.25">
      <c r="A97" s="31" t="s">
        <v>221</v>
      </c>
      <c r="B97" s="34" t="s">
        <v>214</v>
      </c>
      <c r="C97" s="16">
        <f>C98</f>
        <v>1330000</v>
      </c>
      <c r="D97" s="16">
        <f t="shared" ref="D97" si="35">D98</f>
        <v>1329629.69</v>
      </c>
      <c r="E97" s="92">
        <f t="shared" si="29"/>
        <v>99.972157142857142</v>
      </c>
    </row>
    <row r="98" spans="1:5" ht="38.25" x14ac:dyDescent="0.25">
      <c r="A98" s="31" t="s">
        <v>216</v>
      </c>
      <c r="B98" s="34" t="s">
        <v>215</v>
      </c>
      <c r="C98" s="16">
        <v>1330000</v>
      </c>
      <c r="D98" s="17">
        <v>1329629.69</v>
      </c>
      <c r="E98" s="92">
        <f t="shared" si="29"/>
        <v>99.972157142857142</v>
      </c>
    </row>
    <row r="99" spans="1:5" ht="38.25" x14ac:dyDescent="0.25">
      <c r="A99" s="31" t="s">
        <v>211</v>
      </c>
      <c r="B99" s="34" t="s">
        <v>208</v>
      </c>
      <c r="C99" s="16">
        <f>C100</f>
        <v>192500</v>
      </c>
      <c r="D99" s="16">
        <f t="shared" ref="D99:D100" si="36">D100</f>
        <v>196929.4</v>
      </c>
      <c r="E99" s="92">
        <f t="shared" si="29"/>
        <v>102.30098701298699</v>
      </c>
    </row>
    <row r="100" spans="1:5" ht="38.25" x14ac:dyDescent="0.25">
      <c r="A100" s="31" t="s">
        <v>212</v>
      </c>
      <c r="B100" s="34" t="s">
        <v>209</v>
      </c>
      <c r="C100" s="16">
        <f>C101</f>
        <v>192500</v>
      </c>
      <c r="D100" s="16">
        <f t="shared" si="36"/>
        <v>196929.4</v>
      </c>
      <c r="E100" s="92">
        <f t="shared" si="29"/>
        <v>102.30098701298699</v>
      </c>
    </row>
    <row r="101" spans="1:5" ht="51" x14ac:dyDescent="0.25">
      <c r="A101" s="31" t="s">
        <v>213</v>
      </c>
      <c r="B101" s="34" t="s">
        <v>210</v>
      </c>
      <c r="C101" s="16">
        <v>192500</v>
      </c>
      <c r="D101" s="17">
        <v>196929.4</v>
      </c>
      <c r="E101" s="92">
        <f t="shared" si="29"/>
        <v>102.30098701298699</v>
      </c>
    </row>
    <row r="102" spans="1:5" ht="22.5" customHeight="1" x14ac:dyDescent="0.25">
      <c r="A102" s="10" t="s">
        <v>21</v>
      </c>
      <c r="B102" s="12" t="s">
        <v>262</v>
      </c>
      <c r="C102" s="13">
        <f>SUM(C103:C118)</f>
        <v>3000000</v>
      </c>
      <c r="D102" s="13">
        <f>SUM(D103:D118)</f>
        <v>2897266.8000000003</v>
      </c>
      <c r="E102" s="91">
        <f t="shared" si="29"/>
        <v>96.57556000000001</v>
      </c>
    </row>
    <row r="103" spans="1:5" ht="51" x14ac:dyDescent="0.25">
      <c r="A103" s="14" t="s">
        <v>101</v>
      </c>
      <c r="B103" s="46" t="s">
        <v>188</v>
      </c>
      <c r="C103" s="16">
        <v>15000</v>
      </c>
      <c r="D103" s="17">
        <v>15542.75</v>
      </c>
      <c r="E103" s="92">
        <f t="shared" si="29"/>
        <v>103.61833333333333</v>
      </c>
    </row>
    <row r="104" spans="1:5" ht="63.75" x14ac:dyDescent="0.25">
      <c r="A104" s="14" t="s">
        <v>102</v>
      </c>
      <c r="B104" s="46" t="s">
        <v>189</v>
      </c>
      <c r="C104" s="16">
        <v>157056</v>
      </c>
      <c r="D104" s="17">
        <v>177222.62</v>
      </c>
      <c r="E104" s="92">
        <f t="shared" si="29"/>
        <v>112.84040087612061</v>
      </c>
    </row>
    <row r="105" spans="1:5" ht="51" x14ac:dyDescent="0.25">
      <c r="A105" s="14" t="s">
        <v>103</v>
      </c>
      <c r="B105" s="46" t="s">
        <v>190</v>
      </c>
      <c r="C105" s="16">
        <v>28793</v>
      </c>
      <c r="D105" s="17">
        <v>30760.46</v>
      </c>
      <c r="E105" s="92">
        <f t="shared" si="29"/>
        <v>106.83311916090716</v>
      </c>
    </row>
    <row r="106" spans="1:5" ht="51" x14ac:dyDescent="0.25">
      <c r="A106" s="14" t="s">
        <v>104</v>
      </c>
      <c r="B106" s="47" t="s">
        <v>191</v>
      </c>
      <c r="C106" s="16">
        <v>76000</v>
      </c>
      <c r="D106" s="17">
        <v>78000</v>
      </c>
      <c r="E106" s="92">
        <f t="shared" si="29"/>
        <v>102.63157894736842</v>
      </c>
    </row>
    <row r="107" spans="1:5" ht="53.25" customHeight="1" x14ac:dyDescent="0.25">
      <c r="A107" s="14" t="s">
        <v>105</v>
      </c>
      <c r="B107" s="46" t="s">
        <v>192</v>
      </c>
      <c r="C107" s="16">
        <v>5444</v>
      </c>
      <c r="D107" s="17">
        <v>5444.02</v>
      </c>
      <c r="E107" s="92">
        <f t="shared" si="29"/>
        <v>100.00036737692875</v>
      </c>
    </row>
    <row r="108" spans="1:5" ht="63.75" x14ac:dyDescent="0.25">
      <c r="A108" s="14" t="s">
        <v>106</v>
      </c>
      <c r="B108" s="47" t="s">
        <v>193</v>
      </c>
      <c r="C108" s="16">
        <v>967</v>
      </c>
      <c r="D108" s="17">
        <v>700</v>
      </c>
      <c r="E108" s="92">
        <f t="shared" si="29"/>
        <v>72.388831437435357</v>
      </c>
    </row>
    <row r="109" spans="1:5" ht="51" x14ac:dyDescent="0.25">
      <c r="A109" s="14" t="s">
        <v>107</v>
      </c>
      <c r="B109" s="47" t="s">
        <v>108</v>
      </c>
      <c r="C109" s="16">
        <v>5550</v>
      </c>
      <c r="D109" s="17">
        <v>6481.76</v>
      </c>
      <c r="E109" s="92">
        <f t="shared" si="29"/>
        <v>116.78846846846847</v>
      </c>
    </row>
    <row r="110" spans="1:5" ht="68.25" customHeight="1" x14ac:dyDescent="0.25">
      <c r="A110" s="14" t="s">
        <v>172</v>
      </c>
      <c r="B110" s="47" t="s">
        <v>173</v>
      </c>
      <c r="C110" s="16">
        <v>26000</v>
      </c>
      <c r="D110" s="17"/>
      <c r="E110" s="92">
        <f t="shared" si="29"/>
        <v>0</v>
      </c>
    </row>
    <row r="111" spans="1:5" ht="51" x14ac:dyDescent="0.25">
      <c r="A111" s="14" t="s">
        <v>109</v>
      </c>
      <c r="B111" s="46" t="s">
        <v>194</v>
      </c>
      <c r="C111" s="16">
        <v>20000</v>
      </c>
      <c r="D111" s="17">
        <v>20000</v>
      </c>
      <c r="E111" s="92">
        <f t="shared" si="29"/>
        <v>100</v>
      </c>
    </row>
    <row r="112" spans="1:5" ht="51" x14ac:dyDescent="0.25">
      <c r="A112" s="27" t="s">
        <v>110</v>
      </c>
      <c r="B112" s="48" t="s">
        <v>195</v>
      </c>
      <c r="C112" s="16">
        <v>596827</v>
      </c>
      <c r="D112" s="17">
        <v>609498.46</v>
      </c>
      <c r="E112" s="92">
        <f t="shared" si="29"/>
        <v>102.12313786072009</v>
      </c>
    </row>
    <row r="113" spans="1:5" ht="80.25" customHeight="1" x14ac:dyDescent="0.25">
      <c r="A113" s="27" t="s">
        <v>174</v>
      </c>
      <c r="B113" s="48" t="s">
        <v>175</v>
      </c>
      <c r="C113" s="16">
        <v>213921</v>
      </c>
      <c r="D113" s="17">
        <v>126153.71</v>
      </c>
      <c r="E113" s="92">
        <f t="shared" si="29"/>
        <v>58.972101850683202</v>
      </c>
    </row>
    <row r="114" spans="1:5" ht="38.25" x14ac:dyDescent="0.25">
      <c r="A114" s="27" t="s">
        <v>111</v>
      </c>
      <c r="B114" s="49" t="s">
        <v>112</v>
      </c>
      <c r="C114" s="16">
        <v>2000</v>
      </c>
      <c r="D114" s="17">
        <v>1000</v>
      </c>
      <c r="E114" s="92">
        <f t="shared" si="29"/>
        <v>50</v>
      </c>
    </row>
    <row r="115" spans="1:5" ht="38.25" x14ac:dyDescent="0.25">
      <c r="A115" s="27" t="s">
        <v>156</v>
      </c>
      <c r="B115" s="47" t="s">
        <v>157</v>
      </c>
      <c r="C115" s="16">
        <v>1587173</v>
      </c>
      <c r="D115" s="17">
        <v>1561190.84</v>
      </c>
      <c r="E115" s="92">
        <f t="shared" si="29"/>
        <v>98.362991305925689</v>
      </c>
    </row>
    <row r="116" spans="1:5" ht="25.5" x14ac:dyDescent="0.25">
      <c r="A116" s="27" t="s">
        <v>285</v>
      </c>
      <c r="B116" s="47" t="s">
        <v>284</v>
      </c>
      <c r="C116" s="16">
        <v>30900</v>
      </c>
      <c r="D116" s="17">
        <v>30900</v>
      </c>
      <c r="E116" s="92">
        <f t="shared" si="29"/>
        <v>100</v>
      </c>
    </row>
    <row r="117" spans="1:5" ht="38.25" x14ac:dyDescent="0.25">
      <c r="A117" s="50" t="s">
        <v>113</v>
      </c>
      <c r="B117" s="35" t="s">
        <v>196</v>
      </c>
      <c r="C117" s="16">
        <v>44500</v>
      </c>
      <c r="D117" s="17">
        <v>44503.18</v>
      </c>
      <c r="E117" s="92">
        <f t="shared" si="29"/>
        <v>100.00714606741575</v>
      </c>
    </row>
    <row r="118" spans="1:5" ht="63.75" x14ac:dyDescent="0.25">
      <c r="A118" s="50" t="s">
        <v>176</v>
      </c>
      <c r="B118" s="47" t="s">
        <v>177</v>
      </c>
      <c r="C118" s="16">
        <v>189869</v>
      </c>
      <c r="D118" s="17">
        <v>189869</v>
      </c>
      <c r="E118" s="92">
        <f t="shared" si="29"/>
        <v>100</v>
      </c>
    </row>
    <row r="119" spans="1:5" ht="18" customHeight="1" x14ac:dyDescent="0.25">
      <c r="A119" s="51" t="s">
        <v>178</v>
      </c>
      <c r="B119" s="52" t="s">
        <v>261</v>
      </c>
      <c r="C119" s="13">
        <f>C120+C122</f>
        <v>100000</v>
      </c>
      <c r="D119" s="13">
        <f>D120+D122</f>
        <v>98687.2</v>
      </c>
      <c r="E119" s="91">
        <f t="shared" si="29"/>
        <v>98.68719999999999</v>
      </c>
    </row>
    <row r="120" spans="1:5" ht="18" customHeight="1" x14ac:dyDescent="0.25">
      <c r="A120" s="14" t="s">
        <v>293</v>
      </c>
      <c r="B120" s="98" t="s">
        <v>291</v>
      </c>
      <c r="C120" s="16">
        <f>C121</f>
        <v>0</v>
      </c>
      <c r="D120" s="16">
        <f>D121</f>
        <v>-1312.8</v>
      </c>
      <c r="E120" s="92">
        <v>0</v>
      </c>
    </row>
    <row r="121" spans="1:5" ht="18" customHeight="1" x14ac:dyDescent="0.25">
      <c r="A121" s="14" t="s">
        <v>294</v>
      </c>
      <c r="B121" s="98" t="s">
        <v>292</v>
      </c>
      <c r="C121" s="16"/>
      <c r="D121" s="17">
        <v>-1312.8</v>
      </c>
      <c r="E121" s="92">
        <v>0</v>
      </c>
    </row>
    <row r="122" spans="1:5" x14ac:dyDescent="0.25">
      <c r="A122" s="50" t="s">
        <v>179</v>
      </c>
      <c r="B122" s="53" t="s">
        <v>180</v>
      </c>
      <c r="C122" s="16">
        <f>C123</f>
        <v>100000</v>
      </c>
      <c r="D122" s="17">
        <f t="shared" ref="D122" si="37">D123</f>
        <v>100000</v>
      </c>
      <c r="E122" s="92">
        <f t="shared" si="29"/>
        <v>100</v>
      </c>
    </row>
    <row r="123" spans="1:5" x14ac:dyDescent="0.25">
      <c r="A123" s="50" t="s">
        <v>181</v>
      </c>
      <c r="B123" s="47" t="s">
        <v>182</v>
      </c>
      <c r="C123" s="16">
        <v>100000</v>
      </c>
      <c r="D123" s="17">
        <v>100000</v>
      </c>
      <c r="E123" s="92">
        <f t="shared" si="29"/>
        <v>100</v>
      </c>
    </row>
    <row r="124" spans="1:5" ht="19.5" customHeight="1" x14ac:dyDescent="0.25">
      <c r="A124" s="10" t="s">
        <v>22</v>
      </c>
      <c r="B124" s="54" t="s">
        <v>23</v>
      </c>
      <c r="C124" s="11">
        <f>C125+C151+C154</f>
        <v>899563541.95999992</v>
      </c>
      <c r="D124" s="11">
        <f>D125+D151+D154</f>
        <v>801877381.82000005</v>
      </c>
      <c r="E124" s="91">
        <f t="shared" si="29"/>
        <v>89.140715960191329</v>
      </c>
    </row>
    <row r="125" spans="1:5" ht="25.5" x14ac:dyDescent="0.25">
      <c r="A125" s="10" t="s">
        <v>24</v>
      </c>
      <c r="B125" s="55" t="s">
        <v>25</v>
      </c>
      <c r="C125" s="11">
        <f>C126+C130+C140+C146</f>
        <v>913268273.03999996</v>
      </c>
      <c r="D125" s="11">
        <f>D126+D130+D140+D146</f>
        <v>811082336.19000006</v>
      </c>
      <c r="E125" s="91">
        <f t="shared" si="29"/>
        <v>88.81096170024027</v>
      </c>
    </row>
    <row r="126" spans="1:5" x14ac:dyDescent="0.25">
      <c r="A126" s="56" t="s">
        <v>45</v>
      </c>
      <c r="B126" s="21" t="s">
        <v>38</v>
      </c>
      <c r="C126" s="11">
        <f>C127+C128+C129</f>
        <v>70412536.280000001</v>
      </c>
      <c r="D126" s="11">
        <f>D127+D128+D129</f>
        <v>70412536.280000001</v>
      </c>
      <c r="E126" s="91">
        <f t="shared" si="29"/>
        <v>100</v>
      </c>
    </row>
    <row r="127" spans="1:5" ht="25.5" x14ac:dyDescent="0.25">
      <c r="A127" s="57" t="s">
        <v>135</v>
      </c>
      <c r="B127" s="58" t="s">
        <v>163</v>
      </c>
      <c r="C127" s="59">
        <v>55376000</v>
      </c>
      <c r="D127" s="59">
        <v>55376000</v>
      </c>
      <c r="E127" s="92">
        <f t="shared" si="29"/>
        <v>100</v>
      </c>
    </row>
    <row r="128" spans="1:5" ht="25.5" x14ac:dyDescent="0.25">
      <c r="A128" s="57" t="s">
        <v>136</v>
      </c>
      <c r="B128" s="34" t="s">
        <v>137</v>
      </c>
      <c r="C128" s="59">
        <v>13645536.279999999</v>
      </c>
      <c r="D128" s="59">
        <v>13645536.279999999</v>
      </c>
      <c r="E128" s="92">
        <f t="shared" si="29"/>
        <v>100</v>
      </c>
    </row>
    <row r="129" spans="1:5" x14ac:dyDescent="0.25">
      <c r="A129" s="71" t="s">
        <v>296</v>
      </c>
      <c r="B129" s="19" t="s">
        <v>295</v>
      </c>
      <c r="C129" s="59">
        <v>1391000</v>
      </c>
      <c r="D129" s="59">
        <v>1391000</v>
      </c>
      <c r="E129" s="92">
        <f t="shared" si="29"/>
        <v>100</v>
      </c>
    </row>
    <row r="130" spans="1:5" ht="25.5" x14ac:dyDescent="0.25">
      <c r="A130" s="56" t="s">
        <v>46</v>
      </c>
      <c r="B130" s="21" t="s">
        <v>39</v>
      </c>
      <c r="C130" s="11">
        <f>SUM(C131:C139)</f>
        <v>291801852.62</v>
      </c>
      <c r="D130" s="11">
        <f>SUM(D131:D139)</f>
        <v>271886902.52000004</v>
      </c>
      <c r="E130" s="91">
        <f t="shared" si="29"/>
        <v>93.175180376275989</v>
      </c>
    </row>
    <row r="131" spans="1:5" ht="25.5" x14ac:dyDescent="0.25">
      <c r="A131" s="60" t="s">
        <v>138</v>
      </c>
      <c r="B131" s="61" t="s">
        <v>139</v>
      </c>
      <c r="C131" s="62">
        <v>137350184.16</v>
      </c>
      <c r="D131" s="62">
        <v>126788242.7</v>
      </c>
      <c r="E131" s="92">
        <f t="shared" si="29"/>
        <v>92.310209465976158</v>
      </c>
    </row>
    <row r="132" spans="1:5" ht="53.25" customHeight="1" x14ac:dyDescent="0.25">
      <c r="A132" s="57" t="s">
        <v>160</v>
      </c>
      <c r="B132" s="63" t="s">
        <v>161</v>
      </c>
      <c r="C132" s="17">
        <v>56966039.740000002</v>
      </c>
      <c r="D132" s="17">
        <v>48605044.039999999</v>
      </c>
      <c r="E132" s="92">
        <f t="shared" si="29"/>
        <v>85.322841927996734</v>
      </c>
    </row>
    <row r="133" spans="1:5" ht="51" x14ac:dyDescent="0.25">
      <c r="A133" s="64" t="s">
        <v>140</v>
      </c>
      <c r="B133" s="37" t="s">
        <v>141</v>
      </c>
      <c r="C133" s="17">
        <v>1097703.77</v>
      </c>
      <c r="D133" s="17">
        <v>1097703.77</v>
      </c>
      <c r="E133" s="92">
        <f t="shared" si="29"/>
        <v>100</v>
      </c>
    </row>
    <row r="134" spans="1:5" ht="38.25" x14ac:dyDescent="0.25">
      <c r="A134" s="65" t="s">
        <v>167</v>
      </c>
      <c r="B134" s="37" t="s">
        <v>168</v>
      </c>
      <c r="C134" s="66">
        <v>12421464.58</v>
      </c>
      <c r="D134" s="66">
        <v>11846343.720000001</v>
      </c>
      <c r="E134" s="92">
        <f t="shared" si="29"/>
        <v>95.369943243842513</v>
      </c>
    </row>
    <row r="135" spans="1:5" ht="25.5" x14ac:dyDescent="0.25">
      <c r="A135" s="67" t="s">
        <v>197</v>
      </c>
      <c r="B135" s="68" t="s">
        <v>142</v>
      </c>
      <c r="C135" s="66">
        <v>1153224</v>
      </c>
      <c r="D135" s="66">
        <v>1153224</v>
      </c>
      <c r="E135" s="92">
        <f t="shared" si="29"/>
        <v>100</v>
      </c>
    </row>
    <row r="136" spans="1:5" x14ac:dyDescent="0.25">
      <c r="A136" s="38" t="s">
        <v>143</v>
      </c>
      <c r="B136" s="25" t="s">
        <v>144</v>
      </c>
      <c r="C136" s="17">
        <v>183876</v>
      </c>
      <c r="D136" s="17">
        <v>183876</v>
      </c>
      <c r="E136" s="92">
        <f t="shared" si="29"/>
        <v>100</v>
      </c>
    </row>
    <row r="137" spans="1:5" ht="25.5" x14ac:dyDescent="0.25">
      <c r="A137" s="27" t="s">
        <v>145</v>
      </c>
      <c r="B137" s="28" t="s">
        <v>146</v>
      </c>
      <c r="C137" s="17">
        <v>10205992.08</v>
      </c>
      <c r="D137" s="17">
        <v>10205992.08</v>
      </c>
      <c r="E137" s="92">
        <f t="shared" si="29"/>
        <v>100</v>
      </c>
    </row>
    <row r="138" spans="1:5" ht="25.5" x14ac:dyDescent="0.25">
      <c r="A138" s="27" t="s">
        <v>198</v>
      </c>
      <c r="B138" s="28" t="s">
        <v>199</v>
      </c>
      <c r="C138" s="17">
        <v>63490625.409999996</v>
      </c>
      <c r="D138" s="17">
        <v>63490625.409999996</v>
      </c>
      <c r="E138" s="92">
        <f t="shared" si="29"/>
        <v>100</v>
      </c>
    </row>
    <row r="139" spans="1:5" x14ac:dyDescent="0.25">
      <c r="A139" s="57" t="s">
        <v>147</v>
      </c>
      <c r="B139" s="69" t="s">
        <v>148</v>
      </c>
      <c r="C139" s="17">
        <v>8932742.8800000008</v>
      </c>
      <c r="D139" s="17">
        <v>8515850.8000000007</v>
      </c>
      <c r="E139" s="92">
        <f t="shared" si="29"/>
        <v>95.332989143419738</v>
      </c>
    </row>
    <row r="140" spans="1:5" x14ac:dyDescent="0.25">
      <c r="A140" s="56" t="s">
        <v>47</v>
      </c>
      <c r="B140" s="21" t="s">
        <v>40</v>
      </c>
      <c r="C140" s="11">
        <f>SUM(C141:C145)</f>
        <v>460536693.5</v>
      </c>
      <c r="D140" s="11">
        <f>SUM(D141:D145)</f>
        <v>378919581.75</v>
      </c>
      <c r="E140" s="91">
        <f t="shared" si="29"/>
        <v>82.27782652241585</v>
      </c>
    </row>
    <row r="141" spans="1:5" ht="25.5" x14ac:dyDescent="0.25">
      <c r="A141" s="38" t="s">
        <v>149</v>
      </c>
      <c r="B141" s="19" t="s">
        <v>150</v>
      </c>
      <c r="C141" s="17">
        <v>300721258.5</v>
      </c>
      <c r="D141" s="17">
        <v>296764442.16000003</v>
      </c>
      <c r="E141" s="92">
        <f t="shared" si="29"/>
        <v>98.684224600636284</v>
      </c>
    </row>
    <row r="142" spans="1:5" ht="51" x14ac:dyDescent="0.25">
      <c r="A142" s="57" t="s">
        <v>151</v>
      </c>
      <c r="B142" s="69" t="s">
        <v>162</v>
      </c>
      <c r="C142" s="59">
        <v>2140764</v>
      </c>
      <c r="D142" s="70">
        <v>2140764</v>
      </c>
      <c r="E142" s="92">
        <f t="shared" si="29"/>
        <v>100</v>
      </c>
    </row>
    <row r="143" spans="1:5" ht="38.25" x14ac:dyDescent="0.25">
      <c r="A143" s="57" t="s">
        <v>152</v>
      </c>
      <c r="B143" s="69" t="s">
        <v>153</v>
      </c>
      <c r="C143" s="59">
        <v>157096962</v>
      </c>
      <c r="D143" s="59">
        <v>79436666.590000004</v>
      </c>
      <c r="E143" s="92">
        <f t="shared" si="29"/>
        <v>50.565374134988048</v>
      </c>
    </row>
    <row r="144" spans="1:5" ht="38.25" x14ac:dyDescent="0.25">
      <c r="A144" s="71" t="s">
        <v>159</v>
      </c>
      <c r="B144" s="28" t="s">
        <v>183</v>
      </c>
      <c r="C144" s="59">
        <v>574745</v>
      </c>
      <c r="D144" s="59">
        <v>574745</v>
      </c>
      <c r="E144" s="92">
        <f t="shared" si="29"/>
        <v>100</v>
      </c>
    </row>
    <row r="145" spans="1:5" ht="38.25" x14ac:dyDescent="0.25">
      <c r="A145" s="72" t="s">
        <v>154</v>
      </c>
      <c r="B145" s="73" t="s">
        <v>155</v>
      </c>
      <c r="C145" s="59">
        <v>2964</v>
      </c>
      <c r="D145" s="70">
        <v>2964</v>
      </c>
      <c r="E145" s="92">
        <f t="shared" si="29"/>
        <v>100</v>
      </c>
    </row>
    <row r="146" spans="1:5" x14ac:dyDescent="0.25">
      <c r="A146" s="74" t="s">
        <v>164</v>
      </c>
      <c r="B146" s="75" t="s">
        <v>165</v>
      </c>
      <c r="C146" s="76">
        <f>C147+C148+C149+C150</f>
        <v>90517190.640000001</v>
      </c>
      <c r="D146" s="76">
        <f t="shared" ref="D146" si="38">D147+D148+D149+D150</f>
        <v>89863315.640000001</v>
      </c>
      <c r="E146" s="91">
        <f t="shared" ref="E146:E156" si="39">D146/C146*100</f>
        <v>99.277623404596639</v>
      </c>
    </row>
    <row r="147" spans="1:5" ht="51" x14ac:dyDescent="0.25">
      <c r="A147" s="71" t="s">
        <v>239</v>
      </c>
      <c r="B147" s="28" t="s">
        <v>240</v>
      </c>
      <c r="C147" s="77">
        <v>2353130.64</v>
      </c>
      <c r="D147" s="77">
        <v>1806238.22</v>
      </c>
      <c r="E147" s="92">
        <f t="shared" si="39"/>
        <v>76.758943566346147</v>
      </c>
    </row>
    <row r="148" spans="1:5" ht="67.5" customHeight="1" x14ac:dyDescent="0.25">
      <c r="A148" s="27" t="s">
        <v>166</v>
      </c>
      <c r="B148" s="48" t="s">
        <v>238</v>
      </c>
      <c r="C148" s="77">
        <v>16267600</v>
      </c>
      <c r="D148" s="77">
        <v>16160617.42</v>
      </c>
      <c r="E148" s="92">
        <f t="shared" si="39"/>
        <v>99.342357938478941</v>
      </c>
    </row>
    <row r="149" spans="1:5" ht="44.25" customHeight="1" x14ac:dyDescent="0.25">
      <c r="A149" s="27" t="s">
        <v>241</v>
      </c>
      <c r="B149" s="48" t="s">
        <v>242</v>
      </c>
      <c r="C149" s="77">
        <v>70000000</v>
      </c>
      <c r="D149" s="77">
        <v>70000000</v>
      </c>
      <c r="E149" s="92">
        <f t="shared" si="39"/>
        <v>100</v>
      </c>
    </row>
    <row r="150" spans="1:5" x14ac:dyDescent="0.25">
      <c r="A150" s="72" t="s">
        <v>206</v>
      </c>
      <c r="B150" s="73" t="s">
        <v>207</v>
      </c>
      <c r="C150" s="77">
        <v>1896460</v>
      </c>
      <c r="D150" s="77">
        <v>1896460</v>
      </c>
      <c r="E150" s="92">
        <f t="shared" si="39"/>
        <v>100</v>
      </c>
    </row>
    <row r="151" spans="1:5" x14ac:dyDescent="0.25">
      <c r="A151" s="74" t="s">
        <v>200</v>
      </c>
      <c r="B151" s="75" t="s">
        <v>201</v>
      </c>
      <c r="C151" s="76">
        <f>C152+C153</f>
        <v>786869.63</v>
      </c>
      <c r="D151" s="76">
        <f t="shared" ref="D151" si="40">D152+D153</f>
        <v>795045.63</v>
      </c>
      <c r="E151" s="91">
        <f t="shared" si="39"/>
        <v>101.0390539535755</v>
      </c>
    </row>
    <row r="152" spans="1:5" ht="25.5" x14ac:dyDescent="0.25">
      <c r="A152" s="57" t="s">
        <v>202</v>
      </c>
      <c r="B152" s="69" t="s">
        <v>203</v>
      </c>
      <c r="C152" s="77">
        <v>167510.92000000001</v>
      </c>
      <c r="D152" s="77">
        <v>205686.92</v>
      </c>
      <c r="E152" s="92">
        <f t="shared" si="39"/>
        <v>122.79015600893362</v>
      </c>
    </row>
    <row r="153" spans="1:5" x14ac:dyDescent="0.25">
      <c r="A153" s="57" t="s">
        <v>204</v>
      </c>
      <c r="B153" s="69" t="s">
        <v>205</v>
      </c>
      <c r="C153" s="77">
        <v>619358.71</v>
      </c>
      <c r="D153" s="77">
        <v>589358.71</v>
      </c>
      <c r="E153" s="92">
        <f t="shared" si="39"/>
        <v>95.156280275771039</v>
      </c>
    </row>
    <row r="154" spans="1:5" ht="25.5" x14ac:dyDescent="0.25">
      <c r="A154" s="78" t="s">
        <v>247</v>
      </c>
      <c r="B154" s="79" t="s">
        <v>248</v>
      </c>
      <c r="C154" s="76">
        <f>C155</f>
        <v>-14491600.710000001</v>
      </c>
      <c r="D154" s="76">
        <f t="shared" ref="D154" si="41">D155</f>
        <v>-10000000</v>
      </c>
      <c r="E154" s="91">
        <f t="shared" si="39"/>
        <v>69.005489456381795</v>
      </c>
    </row>
    <row r="155" spans="1:5" ht="25.5" x14ac:dyDescent="0.25">
      <c r="A155" s="57" t="s">
        <v>249</v>
      </c>
      <c r="B155" s="80" t="s">
        <v>250</v>
      </c>
      <c r="C155" s="77">
        <v>-14491600.710000001</v>
      </c>
      <c r="D155" s="77">
        <v>-10000000</v>
      </c>
      <c r="E155" s="92">
        <f t="shared" si="39"/>
        <v>69.005489456381795</v>
      </c>
    </row>
    <row r="156" spans="1:5" x14ac:dyDescent="0.25">
      <c r="A156" s="10"/>
      <c r="B156" s="81" t="s">
        <v>26</v>
      </c>
      <c r="C156" s="11">
        <f>C10+C124</f>
        <v>1187174163.0999999</v>
      </c>
      <c r="D156" s="11">
        <f>D10+D124</f>
        <v>1102058865.5699999</v>
      </c>
      <c r="E156" s="91">
        <f t="shared" si="39"/>
        <v>92.830428746213329</v>
      </c>
    </row>
  </sheetData>
  <mergeCells count="6">
    <mergeCell ref="A3:E4"/>
    <mergeCell ref="E7:E8"/>
    <mergeCell ref="A7:A8"/>
    <mergeCell ref="B7:B8"/>
    <mergeCell ref="C7:C8"/>
    <mergeCell ref="D7:D8"/>
  </mergeCells>
  <pageMargins left="0.82677165354330717" right="0.70866141732283472" top="0.35433070866141736" bottom="0.35433070866141736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Прил.1_Доходы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2024-01-17T12:59:13Z</dcterms:modified>
</cp:coreProperties>
</file>