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19440" windowHeight="13695"/>
  </bookViews>
  <sheets>
    <sheet name="ФСР" sheetId="1" r:id="rId1"/>
  </sheets>
  <definedNames>
    <definedName name="_xlnm._FilterDatabase" localSheetId="0" hidden="1">ФСР!$A$4:$M$51</definedName>
    <definedName name="_xlnm.Print_Titles" localSheetId="0">ФСР!$3:$4</definedName>
  </definedNames>
  <calcPr calcId="145621"/>
</workbook>
</file>

<file path=xl/calcChain.xml><?xml version="1.0" encoding="utf-8"?>
<calcChain xmlns="http://schemas.openxmlformats.org/spreadsheetml/2006/main">
  <c r="K10" i="1" l="1"/>
  <c r="J10" i="1"/>
  <c r="I10" i="1"/>
  <c r="H10" i="1"/>
  <c r="M43" i="1" l="1"/>
  <c r="L43" i="1"/>
  <c r="G43" i="1"/>
  <c r="E43" i="1"/>
  <c r="F43" i="1"/>
  <c r="D43" i="1"/>
  <c r="F18" i="1" l="1"/>
  <c r="K16" i="1" l="1"/>
  <c r="J16" i="1"/>
  <c r="I16" i="1"/>
  <c r="H16" i="1"/>
  <c r="K50" i="1"/>
  <c r="J50" i="1"/>
  <c r="I50" i="1"/>
  <c r="H50" i="1"/>
  <c r="K49" i="1"/>
  <c r="J49" i="1"/>
  <c r="I49" i="1"/>
  <c r="H49" i="1"/>
  <c r="K48" i="1"/>
  <c r="J48" i="1"/>
  <c r="J47" i="1" s="1"/>
  <c r="I48" i="1"/>
  <c r="H48" i="1"/>
  <c r="H47" i="1" s="1"/>
  <c r="K46" i="1"/>
  <c r="J46" i="1"/>
  <c r="I46" i="1"/>
  <c r="H46" i="1"/>
  <c r="K45" i="1"/>
  <c r="J45" i="1"/>
  <c r="I45" i="1"/>
  <c r="H45" i="1"/>
  <c r="K44" i="1"/>
  <c r="J44" i="1"/>
  <c r="J43" i="1" s="1"/>
  <c r="I44" i="1"/>
  <c r="H44" i="1"/>
  <c r="K42" i="1"/>
  <c r="J42" i="1"/>
  <c r="I42" i="1"/>
  <c r="H42" i="1"/>
  <c r="K41" i="1"/>
  <c r="J41" i="1"/>
  <c r="I41" i="1"/>
  <c r="H41" i="1"/>
  <c r="K39" i="1"/>
  <c r="J39" i="1"/>
  <c r="I39" i="1"/>
  <c r="H39" i="1"/>
  <c r="K38" i="1"/>
  <c r="J38" i="1"/>
  <c r="I38" i="1"/>
  <c r="H38" i="1"/>
  <c r="K37" i="1"/>
  <c r="J37" i="1"/>
  <c r="I37" i="1"/>
  <c r="H37" i="1"/>
  <c r="K36" i="1"/>
  <c r="J36" i="1"/>
  <c r="I36" i="1"/>
  <c r="H36" i="1"/>
  <c r="K35" i="1"/>
  <c r="J35" i="1"/>
  <c r="I35" i="1"/>
  <c r="H35" i="1"/>
  <c r="K34" i="1"/>
  <c r="J34" i="1"/>
  <c r="I34" i="1"/>
  <c r="H34" i="1"/>
  <c r="K32" i="1"/>
  <c r="J32" i="1"/>
  <c r="I32" i="1"/>
  <c r="H32" i="1"/>
  <c r="K31" i="1"/>
  <c r="J31" i="1"/>
  <c r="I31" i="1"/>
  <c r="H31" i="1"/>
  <c r="K29" i="1"/>
  <c r="J29" i="1"/>
  <c r="I29" i="1"/>
  <c r="H29" i="1"/>
  <c r="K28" i="1"/>
  <c r="J28" i="1"/>
  <c r="I28" i="1"/>
  <c r="H28" i="1"/>
  <c r="K27" i="1"/>
  <c r="J27" i="1"/>
  <c r="I27" i="1"/>
  <c r="H27" i="1"/>
  <c r="K26" i="1"/>
  <c r="J26" i="1"/>
  <c r="I26" i="1"/>
  <c r="H26" i="1"/>
  <c r="K24" i="1"/>
  <c r="J24" i="1"/>
  <c r="I24" i="1"/>
  <c r="H24" i="1"/>
  <c r="K23" i="1"/>
  <c r="J23" i="1"/>
  <c r="I23" i="1"/>
  <c r="H23" i="1"/>
  <c r="K22" i="1"/>
  <c r="J22" i="1"/>
  <c r="I22" i="1"/>
  <c r="H22" i="1"/>
  <c r="K21" i="1"/>
  <c r="J21" i="1"/>
  <c r="I21" i="1"/>
  <c r="H21" i="1"/>
  <c r="K20" i="1"/>
  <c r="J20" i="1"/>
  <c r="I20" i="1"/>
  <c r="H20" i="1"/>
  <c r="K19" i="1"/>
  <c r="J19" i="1"/>
  <c r="I19" i="1"/>
  <c r="H19" i="1"/>
  <c r="K17" i="1"/>
  <c r="J17" i="1"/>
  <c r="I17" i="1"/>
  <c r="H17" i="1"/>
  <c r="H15" i="1" s="1"/>
  <c r="K11" i="1"/>
  <c r="H43" i="1" l="1"/>
  <c r="I11" i="1"/>
  <c r="M47" i="1" l="1"/>
  <c r="L47" i="1"/>
  <c r="E47" i="1"/>
  <c r="F47" i="1"/>
  <c r="G47" i="1"/>
  <c r="D47" i="1"/>
  <c r="I47" i="1" l="1"/>
  <c r="K47" i="1"/>
  <c r="E15" i="1"/>
  <c r="F15" i="1"/>
  <c r="G15" i="1"/>
  <c r="D15" i="1"/>
  <c r="K6" i="1" l="1"/>
  <c r="K7" i="1"/>
  <c r="K8" i="1"/>
  <c r="K9" i="1"/>
  <c r="K12" i="1"/>
  <c r="K14" i="1"/>
  <c r="J15" i="1" l="1"/>
  <c r="J14" i="1"/>
  <c r="J13" i="1" s="1"/>
  <c r="J7" i="1"/>
  <c r="J8" i="1"/>
  <c r="J9" i="1"/>
  <c r="J11" i="1"/>
  <c r="J12" i="1"/>
  <c r="J6" i="1"/>
  <c r="I7" i="1"/>
  <c r="I8" i="1"/>
  <c r="I9" i="1"/>
  <c r="I12" i="1"/>
  <c r="I14" i="1"/>
  <c r="I6" i="1"/>
  <c r="H7" i="1"/>
  <c r="H8" i="1"/>
  <c r="H9" i="1"/>
  <c r="H11" i="1"/>
  <c r="H12" i="1"/>
  <c r="H14" i="1"/>
  <c r="H13" i="1" s="1"/>
  <c r="H6" i="1"/>
  <c r="E40" i="1"/>
  <c r="F40" i="1"/>
  <c r="G40" i="1"/>
  <c r="L40" i="1"/>
  <c r="M40" i="1"/>
  <c r="D40" i="1"/>
  <c r="E33" i="1"/>
  <c r="F33" i="1"/>
  <c r="G33" i="1"/>
  <c r="L33" i="1"/>
  <c r="M33" i="1"/>
  <c r="D33" i="1"/>
  <c r="F30" i="1"/>
  <c r="G30" i="1"/>
  <c r="L30" i="1"/>
  <c r="M30" i="1"/>
  <c r="F25" i="1"/>
  <c r="G25" i="1"/>
  <c r="L25" i="1"/>
  <c r="M25" i="1"/>
  <c r="G18" i="1"/>
  <c r="L18" i="1"/>
  <c r="M18" i="1"/>
  <c r="L15" i="1"/>
  <c r="M15" i="1"/>
  <c r="F13" i="1"/>
  <c r="G13" i="1"/>
  <c r="L13" i="1"/>
  <c r="M13" i="1"/>
  <c r="E30" i="1"/>
  <c r="D30" i="1"/>
  <c r="E25" i="1"/>
  <c r="D25" i="1"/>
  <c r="E18" i="1"/>
  <c r="D18" i="1"/>
  <c r="D13" i="1"/>
  <c r="E13" i="1"/>
  <c r="E5" i="1"/>
  <c r="F5" i="1"/>
  <c r="G5" i="1"/>
  <c r="L5" i="1"/>
  <c r="M5" i="1"/>
  <c r="D5" i="1"/>
  <c r="K30" i="1" l="1"/>
  <c r="K25" i="1"/>
  <c r="I13" i="1"/>
  <c r="K40" i="1"/>
  <c r="I30" i="1"/>
  <c r="K18" i="1"/>
  <c r="H30" i="1"/>
  <c r="K13" i="1"/>
  <c r="K5" i="1"/>
  <c r="H18" i="1"/>
  <c r="K43" i="1"/>
  <c r="I43" i="1"/>
  <c r="H40" i="1"/>
  <c r="I40" i="1"/>
  <c r="H33" i="1"/>
  <c r="E51" i="1"/>
  <c r="K33" i="1"/>
  <c r="I33" i="1"/>
  <c r="H25" i="1"/>
  <c r="I25" i="1"/>
  <c r="I18" i="1"/>
  <c r="K15" i="1"/>
  <c r="I15" i="1"/>
  <c r="D51" i="1"/>
  <c r="H5" i="1"/>
  <c r="I5" i="1"/>
  <c r="J33" i="1"/>
  <c r="J30" i="1"/>
  <c r="J25" i="1"/>
  <c r="J18" i="1"/>
  <c r="J5" i="1"/>
  <c r="F51" i="1"/>
  <c r="J40" i="1"/>
  <c r="M51" i="1"/>
  <c r="L51" i="1"/>
  <c r="G51" i="1"/>
  <c r="H51" i="1" l="1"/>
  <c r="K51" i="1"/>
  <c r="I51" i="1"/>
  <c r="J51" i="1"/>
</calcChain>
</file>

<file path=xl/sharedStrings.xml><?xml version="1.0" encoding="utf-8"?>
<sst xmlns="http://schemas.openxmlformats.org/spreadsheetml/2006/main" count="167" uniqueCount="85">
  <si>
    <t>ИТОГО:</t>
  </si>
  <si>
    <t>03</t>
  </si>
  <si>
    <t>02</t>
  </si>
  <si>
    <t>01</t>
  </si>
  <si>
    <t/>
  </si>
  <si>
    <t>13</t>
  </si>
  <si>
    <t>04</t>
  </si>
  <si>
    <t>12</t>
  </si>
  <si>
    <t>05</t>
  </si>
  <si>
    <t>11</t>
  </si>
  <si>
    <t>Массовый спорт</t>
  </si>
  <si>
    <t>Физическая культура</t>
  </si>
  <si>
    <t>Физическая культура и спорт</t>
  </si>
  <si>
    <t>06</t>
  </si>
  <si>
    <t>10</t>
  </si>
  <si>
    <t>Другие вопросы в области социальной политики</t>
  </si>
  <si>
    <t>Охрана семьи и детства</t>
  </si>
  <si>
    <t>Пенсионное обеспечение</t>
  </si>
  <si>
    <t>Социальная политика</t>
  </si>
  <si>
    <t>09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</si>
  <si>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</si>
  <si>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</si>
  <si>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</si>
  <si>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</si>
  <si>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</si>
  <si>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</si>
  <si>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</si>
  <si>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</si>
  <si>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</si>
  <si>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</si>
  <si>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</si>
  <si>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</si>
  <si>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Экологический контроль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</si>
  <si>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</si>
  <si>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</si>
  <si>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</si>
  <si>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</si>
  <si>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</si>
  <si>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</si>
  <si>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</si>
  <si>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</si>
  <si>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</si>
  <si>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Водное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</si>
  <si>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</si>
  <si>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</si>
  <si>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</si>
  <si>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</si>
  <si>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</si>
  <si>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</si>
  <si>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</si>
  <si>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</si>
  <si>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</si>
  <si>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</si>
  <si>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</si>
  <si>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</si>
  <si>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</si>
  <si>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</si>
  <si>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9</t>
  </si>
  <si>
    <t>8</t>
  </si>
  <si>
    <t>7</t>
  </si>
  <si>
    <t>6</t>
  </si>
  <si>
    <t>5</t>
  </si>
  <si>
    <t>4</t>
  </si>
  <si>
    <t>3</t>
  </si>
  <si>
    <t>2</t>
  </si>
  <si>
    <t>1</t>
  </si>
  <si>
    <t>Пр</t>
  </si>
  <si>
    <t>Рз</t>
  </si>
  <si>
    <t>Наименование</t>
  </si>
  <si>
    <t>рублей</t>
  </si>
  <si>
    <t>Профессиональная подготовка, переподготовка и повышение квалификации</t>
  </si>
  <si>
    <t>2025 год</t>
  </si>
  <si>
    <t>Гражданская оборона</t>
  </si>
  <si>
    <t>Спорт высших достижений</t>
  </si>
  <si>
    <t>2026 год</t>
  </si>
  <si>
    <t>Анализ изменения  бюджета Жуковского муниципального округа по функциональной структуре в 2023 - 2027 годах</t>
  </si>
  <si>
    <t>2023 год (факт)</t>
  </si>
  <si>
    <t>2024 год (первоначальный)</t>
  </si>
  <si>
    <t>2024 год оценка</t>
  </si>
  <si>
    <t>2025 - 2023</t>
  </si>
  <si>
    <t>2025 / 2023</t>
  </si>
  <si>
    <t>2025 - 2024
(оценка)</t>
  </si>
  <si>
    <t>2025/ 2024
(оценка)</t>
  </si>
  <si>
    <t>2027год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</si>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</sst>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9" fontId="1" fillId="0" borderId="0" applyFont="0" applyFill="0" applyBorder="0" applyAlignment="0" applyProtection="0"/>
  </cellStyleXfs>
  <cellXfs count="21">
    <xf numFmtId="0" fontId="0" fillId="0" borderId="0" xfId="0">
      <alignment vertical="top" wrapText="1"/>
    </xf>
    <xf numFmtId="0" fontId="2" fillId="0" borderId="0" xfId="0" applyFont="1" applyFill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4" fontId="4" fillId="2" borderId="2" xfId="1" applyNumberFormat="1" applyFont="1" applyFill="1" applyBorder="1" applyAlignment="1">
      <alignment horizontal="right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164" fontId="3" fillId="3" borderId="2" xfId="0" applyNumberFormat="1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right" vertical="center" wrapText="1"/>
    </xf>
    <xf numFmtId="164" fontId="4" fillId="4" borderId="2" xfId="0" applyNumberFormat="1" applyFont="1" applyFill="1" applyBorder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4" fontId="6" fillId="5" borderId="1" xfId="0" applyNumberFormat="1" applyFont="1" applyFill="1" applyBorder="1" applyAlignment="1">
      <alignment horizontal="right" vertical="center"/>
    </xf>
    <xf numFmtId="4" fontId="6" fillId="5" borderId="0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3" fillId="3" borderId="1" xfId="0" applyFont="1" applyFill="1" applyBorder="1" applyAlignment="1">
      <alignment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="85" zoomScaleNormal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M51" sqref="M51"/>
    </sheetView>
  </sheetViews>
  <sheetFormatPr defaultRowHeight="14.25" x14ac:dyDescent="0.2"/>
  <cols>
    <col min="1" max="1" width="45.83203125" style="1" customWidth="1"/>
    <col min="2" max="2" width="6.1640625" style="1" customWidth="1"/>
    <col min="3" max="3" width="6.33203125" style="1" customWidth="1"/>
    <col min="4" max="4" width="20.6640625" style="1" customWidth="1"/>
    <col min="5" max="5" width="22.83203125" style="1" customWidth="1"/>
    <col min="6" max="6" width="21.5" style="1" customWidth="1"/>
    <col min="7" max="7" width="21" style="1" customWidth="1"/>
    <col min="8" max="8" width="19.1640625" style="1" customWidth="1"/>
    <col min="9" max="9" width="17" style="1" customWidth="1"/>
    <col min="10" max="10" width="20.5" style="1" customWidth="1"/>
    <col min="11" max="11" width="18.83203125" style="1" customWidth="1"/>
    <col min="12" max="12" width="20" style="1" customWidth="1"/>
    <col min="13" max="13" width="19.5" style="1" customWidth="1"/>
    <col min="14" max="16384" width="9.33203125" style="1"/>
  </cols>
  <sheetData>
    <row r="1" spans="1:13" ht="37.5" customHeight="1" x14ac:dyDescent="0.2">
      <c r="A1" s="18" t="s">
        <v>75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15" customHeight="1" x14ac:dyDescent="0.2">
      <c r="A2" s="19" t="s">
        <v>69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56.25" customHeight="1" x14ac:dyDescent="0.2">
      <c r="A3" s="2" t="s">
        <v>68</v>
      </c>
      <c r="B3" s="2" t="s">
        <v>67</v>
      </c>
      <c r="C3" s="2" t="s">
        <v>66</v>
      </c>
      <c r="D3" s="2" t="s">
        <v>76</v>
      </c>
      <c r="E3" s="2" t="s">
        <v>77</v>
      </c>
      <c r="F3" s="2" t="s">
        <v>78</v>
      </c>
      <c r="G3" s="2" t="s">
        <v>71</v>
      </c>
      <c r="H3" s="2" t="s">
        <v>79</v>
      </c>
      <c r="I3" s="2" t="s">
        <v>80</v>
      </c>
      <c r="J3" s="2" t="s">
        <v>81</v>
      </c>
      <c r="K3" s="2" t="s">
        <v>82</v>
      </c>
      <c r="L3" s="2" t="s">
        <v>74</v>
      </c>
      <c r="M3" s="2" t="s">
        <v>83</v>
      </c>
    </row>
    <row r="4" spans="1:13" ht="14.45" customHeight="1" x14ac:dyDescent="0.2">
      <c r="A4" s="2" t="s">
        <v>65</v>
      </c>
      <c r="B4" s="2" t="s">
        <v>64</v>
      </c>
      <c r="C4" s="2" t="s">
        <v>63</v>
      </c>
      <c r="D4" s="2" t="s">
        <v>62</v>
      </c>
      <c r="E4" s="2" t="s">
        <v>61</v>
      </c>
      <c r="F4" s="2" t="s">
        <v>60</v>
      </c>
      <c r="G4" s="2" t="s">
        <v>59</v>
      </c>
      <c r="H4" s="2" t="s">
        <v>58</v>
      </c>
      <c r="I4" s="2" t="s">
        <v>57</v>
      </c>
      <c r="J4" s="2" t="s">
        <v>14</v>
      </c>
      <c r="K4" s="2" t="s">
        <v>9</v>
      </c>
      <c r="L4" s="2" t="s">
        <v>7</v>
      </c>
      <c r="M4" s="2" t="s">
        <v>5</v>
      </c>
    </row>
    <row r="5" spans="1:13" ht="15" customHeight="1" x14ac:dyDescent="0.2">
      <c r="A5" s="9" t="s">
        <v>56</v>
      </c>
      <c r="B5" s="10" t="s">
        <v>3</v>
      </c>
      <c r="C5" s="10" t="s">
        <v>4</v>
      </c>
      <c r="D5" s="11">
        <f>SUM(D6:D12)</f>
        <v>75592419.540000007</v>
      </c>
      <c r="E5" s="11">
        <f>SUM(E6:E12)</f>
        <v>85135242</v>
      </c>
      <c r="F5" s="11">
        <f>SUM(F6:F12)</f>
        <v>89688957.079999998</v>
      </c>
      <c r="G5" s="11">
        <f>SUM(G6:G12)</f>
        <v>98199422</v>
      </c>
      <c r="H5" s="11">
        <f>SUM(H6:H12)</f>
        <v>22607002.459999997</v>
      </c>
      <c r="I5" s="12">
        <f>G5/D5*100</f>
        <v>129.90644114524926</v>
      </c>
      <c r="J5" s="11">
        <f>SUM(J6:J12)</f>
        <v>8510464.9200000018</v>
      </c>
      <c r="K5" s="12">
        <f>G5/F5*100</f>
        <v>109.48886596195887</v>
      </c>
      <c r="L5" s="11">
        <f>SUM(L6:L12)</f>
        <v>105777063</v>
      </c>
      <c r="M5" s="11">
        <f>SUM(M6:M12)</f>
        <v>117303952</v>
      </c>
    </row>
    <row r="6" spans="1:13" ht="69" customHeight="1" x14ac:dyDescent="0.2">
      <c r="A6" s="3" t="s">
        <v>55</v>
      </c>
      <c r="B6" s="2" t="s">
        <v>3</v>
      </c>
      <c r="C6" s="2" t="s">
        <v>1</v>
      </c>
      <c r="D6" s="15">
        <v>830731.34</v>
      </c>
      <c r="E6" s="4">
        <v>910000</v>
      </c>
      <c r="F6" s="4">
        <v>1039030</v>
      </c>
      <c r="G6" s="4">
        <v>1118000</v>
      </c>
      <c r="H6" s="4">
        <f>G6-D6</f>
        <v>287268.66000000003</v>
      </c>
      <c r="I6" s="6">
        <f>G6/D6*100</f>
        <v>134.58021217786248</v>
      </c>
      <c r="J6" s="5">
        <f>G6-F6</f>
        <v>78970</v>
      </c>
      <c r="K6" s="6">
        <f t="shared" ref="K6:K51" si="0">G6/F6*100</f>
        <v>107.60035802623599</v>
      </c>
      <c r="L6" s="4">
        <v>1118000</v>
      </c>
      <c r="M6" s="4">
        <v>1118000</v>
      </c>
    </row>
    <row r="7" spans="1:13" ht="78" customHeight="1" x14ac:dyDescent="0.2">
      <c r="A7" s="3" t="s">
        <v>54</v>
      </c>
      <c r="B7" s="2" t="s">
        <v>3</v>
      </c>
      <c r="C7" s="2" t="s">
        <v>6</v>
      </c>
      <c r="D7" s="15">
        <v>42691847.670000002</v>
      </c>
      <c r="E7" s="4">
        <v>45231885</v>
      </c>
      <c r="F7" s="4">
        <v>50610744.079999998</v>
      </c>
      <c r="G7" s="4">
        <v>54083807</v>
      </c>
      <c r="H7" s="4">
        <f t="shared" ref="H7:H14" si="1">G7-D7</f>
        <v>11391959.329999998</v>
      </c>
      <c r="I7" s="6">
        <f t="shared" ref="I7:I51" si="2">G7/D7*100</f>
        <v>126.68415623061742</v>
      </c>
      <c r="J7" s="5">
        <f t="shared" ref="J7:J12" si="3">G7-F7</f>
        <v>3473062.9200000018</v>
      </c>
      <c r="K7" s="6">
        <f t="shared" si="0"/>
        <v>106.86230361385354</v>
      </c>
      <c r="L7" s="4">
        <v>54083807</v>
      </c>
      <c r="M7" s="4">
        <v>54083807</v>
      </c>
    </row>
    <row r="8" spans="1:13" ht="15" customHeight="1" x14ac:dyDescent="0.2">
      <c r="A8" s="3" t="s">
        <v>53</v>
      </c>
      <c r="B8" s="2" t="s">
        <v>3</v>
      </c>
      <c r="C8" s="2" t="s">
        <v>8</v>
      </c>
      <c r="D8" s="15">
        <v>2964</v>
      </c>
      <c r="E8" s="4">
        <v>9157</v>
      </c>
      <c r="F8" s="4">
        <v>9157</v>
      </c>
      <c r="G8" s="4">
        <v>10615</v>
      </c>
      <c r="H8" s="4">
        <f t="shared" si="1"/>
        <v>7651</v>
      </c>
      <c r="I8" s="6">
        <f t="shared" si="2"/>
        <v>358.13090418353573</v>
      </c>
      <c r="J8" s="5">
        <f t="shared" si="3"/>
        <v>1458</v>
      </c>
      <c r="K8" s="6">
        <f t="shared" si="0"/>
        <v>115.92224527683739</v>
      </c>
      <c r="L8" s="4">
        <v>90256</v>
      </c>
      <c r="M8" s="4">
        <v>10145</v>
      </c>
    </row>
    <row r="9" spans="1:13" ht="64.5" customHeight="1" x14ac:dyDescent="0.2">
      <c r="A9" s="3" t="s">
        <v>52</v>
      </c>
      <c r="B9" s="2" t="s">
        <v>3</v>
      </c>
      <c r="C9" s="2" t="s">
        <v>13</v>
      </c>
      <c r="D9" s="15">
        <v>7078989.8600000003</v>
      </c>
      <c r="E9" s="4">
        <v>7013000</v>
      </c>
      <c r="F9" s="4">
        <v>7713696.3600000003</v>
      </c>
      <c r="G9" s="4">
        <v>8502000</v>
      </c>
      <c r="H9" s="4">
        <f t="shared" si="1"/>
        <v>1423010.1399999997</v>
      </c>
      <c r="I9" s="6">
        <f t="shared" si="2"/>
        <v>120.1018813155921</v>
      </c>
      <c r="J9" s="5">
        <f t="shared" si="3"/>
        <v>788303.63999999966</v>
      </c>
      <c r="K9" s="6">
        <f t="shared" si="0"/>
        <v>110.21953163839599</v>
      </c>
      <c r="L9" s="4">
        <v>8502000</v>
      </c>
      <c r="M9" s="4">
        <v>8502000</v>
      </c>
    </row>
    <row r="10" spans="1:13" ht="34.5" customHeight="1" x14ac:dyDescent="0.2">
      <c r="A10" s="17" t="s">
        <v>84</v>
      </c>
      <c r="B10" s="2" t="s">
        <v>3</v>
      </c>
      <c r="C10" s="13" t="s">
        <v>24</v>
      </c>
      <c r="D10" s="16"/>
      <c r="E10" s="4"/>
      <c r="F10" s="4"/>
      <c r="G10" s="4">
        <v>1300000</v>
      </c>
      <c r="H10" s="4">
        <f t="shared" si="1"/>
        <v>1300000</v>
      </c>
      <c r="I10" s="6" t="e">
        <f t="shared" si="2"/>
        <v>#DIV/0!</v>
      </c>
      <c r="J10" s="5">
        <f t="shared" si="3"/>
        <v>1300000</v>
      </c>
      <c r="K10" s="6" t="e">
        <f t="shared" si="0"/>
        <v>#DIV/0!</v>
      </c>
      <c r="L10" s="4"/>
      <c r="M10" s="4"/>
    </row>
    <row r="11" spans="1:13" ht="15" customHeight="1" x14ac:dyDescent="0.2">
      <c r="A11" s="3" t="s">
        <v>51</v>
      </c>
      <c r="B11" s="2" t="s">
        <v>3</v>
      </c>
      <c r="C11" s="2" t="s">
        <v>9</v>
      </c>
      <c r="D11" s="4"/>
      <c r="E11" s="4">
        <v>300000</v>
      </c>
      <c r="F11" s="4"/>
      <c r="G11" s="4">
        <v>300000</v>
      </c>
      <c r="H11" s="4">
        <f t="shared" si="1"/>
        <v>300000</v>
      </c>
      <c r="I11" s="6" t="e">
        <f t="shared" si="2"/>
        <v>#DIV/0!</v>
      </c>
      <c r="J11" s="5">
        <f t="shared" si="3"/>
        <v>300000</v>
      </c>
      <c r="K11" s="6" t="e">
        <f t="shared" si="0"/>
        <v>#DIV/0!</v>
      </c>
      <c r="L11" s="4">
        <v>300000</v>
      </c>
      <c r="M11" s="4">
        <v>300000</v>
      </c>
    </row>
    <row r="12" spans="1:13" ht="18.75" customHeight="1" x14ac:dyDescent="0.2">
      <c r="A12" s="3" t="s">
        <v>50</v>
      </c>
      <c r="B12" s="2" t="s">
        <v>3</v>
      </c>
      <c r="C12" s="2" t="s">
        <v>5</v>
      </c>
      <c r="D12" s="15">
        <v>24987886.670000002</v>
      </c>
      <c r="E12" s="4">
        <v>31671200</v>
      </c>
      <c r="F12" s="4">
        <v>30316329.640000001</v>
      </c>
      <c r="G12" s="4">
        <v>32885000</v>
      </c>
      <c r="H12" s="4">
        <f t="shared" si="1"/>
        <v>7897113.3299999982</v>
      </c>
      <c r="I12" s="6">
        <f t="shared" si="2"/>
        <v>131.60376639406294</v>
      </c>
      <c r="J12" s="5">
        <f t="shared" si="3"/>
        <v>2568670.3599999994</v>
      </c>
      <c r="K12" s="6">
        <f t="shared" si="0"/>
        <v>108.47289362037694</v>
      </c>
      <c r="L12" s="4">
        <v>41683000</v>
      </c>
      <c r="M12" s="4">
        <v>53290000</v>
      </c>
    </row>
    <row r="13" spans="1:13" ht="15" customHeight="1" x14ac:dyDescent="0.2">
      <c r="A13" s="9" t="s">
        <v>49</v>
      </c>
      <c r="B13" s="10" t="s">
        <v>2</v>
      </c>
      <c r="C13" s="10" t="s">
        <v>4</v>
      </c>
      <c r="D13" s="11">
        <f>D14</f>
        <v>574745</v>
      </c>
      <c r="E13" s="11">
        <f>E14</f>
        <v>689965</v>
      </c>
      <c r="F13" s="11">
        <f t="shared" ref="F13:M13" si="4">F14</f>
        <v>690892</v>
      </c>
      <c r="G13" s="11">
        <f t="shared" si="4"/>
        <v>781468</v>
      </c>
      <c r="H13" s="11">
        <f t="shared" si="4"/>
        <v>206723</v>
      </c>
      <c r="I13" s="12">
        <f t="shared" si="2"/>
        <v>135.96777701415411</v>
      </c>
      <c r="J13" s="11">
        <f t="shared" si="4"/>
        <v>90576</v>
      </c>
      <c r="K13" s="12">
        <f t="shared" si="0"/>
        <v>113.11000851073685</v>
      </c>
      <c r="L13" s="11">
        <f t="shared" si="4"/>
        <v>856901</v>
      </c>
      <c r="M13" s="11">
        <f t="shared" si="4"/>
        <v>888108</v>
      </c>
    </row>
    <row r="14" spans="1:13" ht="32.25" customHeight="1" x14ac:dyDescent="0.2">
      <c r="A14" s="3" t="s">
        <v>48</v>
      </c>
      <c r="B14" s="2" t="s">
        <v>2</v>
      </c>
      <c r="C14" s="2" t="s">
        <v>1</v>
      </c>
      <c r="D14" s="15">
        <v>574745</v>
      </c>
      <c r="E14" s="4">
        <v>689965</v>
      </c>
      <c r="F14" s="4">
        <v>690892</v>
      </c>
      <c r="G14" s="4">
        <v>781468</v>
      </c>
      <c r="H14" s="4">
        <f t="shared" si="1"/>
        <v>206723</v>
      </c>
      <c r="I14" s="6">
        <f t="shared" si="2"/>
        <v>135.96777701415411</v>
      </c>
      <c r="J14" s="5">
        <f>G14-F14</f>
        <v>90576</v>
      </c>
      <c r="K14" s="6">
        <f t="shared" si="0"/>
        <v>113.11000851073685</v>
      </c>
      <c r="L14" s="4">
        <v>856901</v>
      </c>
      <c r="M14" s="4">
        <v>888108</v>
      </c>
    </row>
    <row r="15" spans="1:13" ht="32.25" customHeight="1" x14ac:dyDescent="0.2">
      <c r="A15" s="9" t="s">
        <v>47</v>
      </c>
      <c r="B15" s="10" t="s">
        <v>1</v>
      </c>
      <c r="C15" s="10" t="s">
        <v>4</v>
      </c>
      <c r="D15" s="11">
        <f>D16+D17</f>
        <v>4304794.79</v>
      </c>
      <c r="E15" s="11">
        <f t="shared" ref="E15:G15" si="5">E16+E17</f>
        <v>5292400</v>
      </c>
      <c r="F15" s="11">
        <f t="shared" si="5"/>
        <v>4939920.92</v>
      </c>
      <c r="G15" s="11">
        <f t="shared" si="5"/>
        <v>5653300</v>
      </c>
      <c r="H15" s="11">
        <f>H16+H17</f>
        <v>1348505.21</v>
      </c>
      <c r="I15" s="12">
        <f t="shared" si="2"/>
        <v>131.32565605990246</v>
      </c>
      <c r="J15" s="11">
        <f t="shared" ref="J15:M15" si="6">J17</f>
        <v>713379.08000000007</v>
      </c>
      <c r="K15" s="12">
        <f t="shared" si="0"/>
        <v>114.44110323936117</v>
      </c>
      <c r="L15" s="11">
        <f t="shared" si="6"/>
        <v>5653300</v>
      </c>
      <c r="M15" s="11">
        <f t="shared" si="6"/>
        <v>5653300</v>
      </c>
    </row>
    <row r="16" spans="1:13" ht="23.25" hidden="1" customHeight="1" x14ac:dyDescent="0.2">
      <c r="A16" s="14" t="s">
        <v>72</v>
      </c>
      <c r="B16" s="2" t="s">
        <v>1</v>
      </c>
      <c r="C16" s="13" t="s">
        <v>19</v>
      </c>
      <c r="D16" s="4"/>
      <c r="E16" s="4"/>
      <c r="F16" s="4"/>
      <c r="G16" s="4"/>
      <c r="H16" s="4">
        <f t="shared" ref="H16" si="7">G16-D16</f>
        <v>0</v>
      </c>
      <c r="I16" s="6" t="e">
        <f t="shared" si="2"/>
        <v>#DIV/0!</v>
      </c>
      <c r="J16" s="5">
        <f>G16-F16</f>
        <v>0</v>
      </c>
      <c r="K16" s="6" t="e">
        <f t="shared" si="0"/>
        <v>#DIV/0!</v>
      </c>
      <c r="L16" s="4"/>
      <c r="M16" s="4"/>
    </row>
    <row r="17" spans="1:13" ht="64.5" customHeight="1" x14ac:dyDescent="0.2">
      <c r="A17" s="3" t="s">
        <v>46</v>
      </c>
      <c r="B17" s="2" t="s">
        <v>1</v>
      </c>
      <c r="C17" s="2" t="s">
        <v>14</v>
      </c>
      <c r="D17" s="15">
        <v>4304794.79</v>
      </c>
      <c r="E17" s="4">
        <v>5292400</v>
      </c>
      <c r="F17" s="4">
        <v>4939920.92</v>
      </c>
      <c r="G17" s="4">
        <v>5653300</v>
      </c>
      <c r="H17" s="4">
        <f t="shared" ref="H17" si="8">G17-D17</f>
        <v>1348505.21</v>
      </c>
      <c r="I17" s="6">
        <f t="shared" ref="I17" si="9">G17/D17*100</f>
        <v>131.32565605990246</v>
      </c>
      <c r="J17" s="5">
        <f>G17-F17</f>
        <v>713379.08000000007</v>
      </c>
      <c r="K17" s="6">
        <f t="shared" ref="K17" si="10">G17/F17*100</f>
        <v>114.44110323936117</v>
      </c>
      <c r="L17" s="4">
        <v>5653300</v>
      </c>
      <c r="M17" s="4">
        <v>5653300</v>
      </c>
    </row>
    <row r="18" spans="1:13" ht="15" customHeight="1" x14ac:dyDescent="0.2">
      <c r="A18" s="9" t="s">
        <v>45</v>
      </c>
      <c r="B18" s="10" t="s">
        <v>6</v>
      </c>
      <c r="C18" s="10" t="s">
        <v>4</v>
      </c>
      <c r="D18" s="11">
        <f>SUM(D19:D24)</f>
        <v>83165092.789999992</v>
      </c>
      <c r="E18" s="11">
        <f>SUM(E19:E24)</f>
        <v>48621314.210000001</v>
      </c>
      <c r="F18" s="11">
        <f t="shared" ref="F18:M18" si="11">SUM(F19:F24)</f>
        <v>66024427.060000002</v>
      </c>
      <c r="G18" s="11">
        <f t="shared" si="11"/>
        <v>59028249.950000003</v>
      </c>
      <c r="H18" s="11">
        <f t="shared" si="11"/>
        <v>-24136842.839999996</v>
      </c>
      <c r="I18" s="12">
        <f t="shared" si="2"/>
        <v>70.97719484189372</v>
      </c>
      <c r="J18" s="11">
        <f t="shared" si="11"/>
        <v>-6996177.1099999985</v>
      </c>
      <c r="K18" s="12">
        <f t="shared" si="0"/>
        <v>89.403653433232833</v>
      </c>
      <c r="L18" s="11">
        <f t="shared" si="11"/>
        <v>56627494.5</v>
      </c>
      <c r="M18" s="11">
        <f t="shared" si="11"/>
        <v>62178225.049999997</v>
      </c>
    </row>
    <row r="19" spans="1:13" ht="15" customHeight="1" x14ac:dyDescent="0.2">
      <c r="A19" s="3" t="s">
        <v>44</v>
      </c>
      <c r="B19" s="2" t="s">
        <v>6</v>
      </c>
      <c r="C19" s="2" t="s">
        <v>3</v>
      </c>
      <c r="D19" s="15">
        <v>199230.43</v>
      </c>
      <c r="E19" s="4">
        <v>200000</v>
      </c>
      <c r="F19" s="4">
        <v>200000</v>
      </c>
      <c r="G19" s="4">
        <v>230000</v>
      </c>
      <c r="H19" s="4">
        <f t="shared" ref="H19:H24" si="12">G19-D19</f>
        <v>30769.570000000007</v>
      </c>
      <c r="I19" s="6">
        <f t="shared" si="2"/>
        <v>115.44421201118725</v>
      </c>
      <c r="J19" s="5">
        <f t="shared" ref="J19:J24" si="13">G19-F19</f>
        <v>30000</v>
      </c>
      <c r="K19" s="6">
        <f t="shared" si="0"/>
        <v>114.99999999999999</v>
      </c>
      <c r="L19" s="4">
        <v>230000</v>
      </c>
      <c r="M19" s="4">
        <v>230000</v>
      </c>
    </row>
    <row r="20" spans="1:13" ht="15" customHeight="1" x14ac:dyDescent="0.2">
      <c r="A20" s="3" t="s">
        <v>43</v>
      </c>
      <c r="B20" s="2" t="s">
        <v>6</v>
      </c>
      <c r="C20" s="2" t="s">
        <v>8</v>
      </c>
      <c r="D20" s="15">
        <v>394861.01</v>
      </c>
      <c r="E20" s="4">
        <v>510972.4</v>
      </c>
      <c r="F20" s="4">
        <v>702587.05</v>
      </c>
      <c r="G20" s="4">
        <v>574843.94999999995</v>
      </c>
      <c r="H20" s="4">
        <f t="shared" si="12"/>
        <v>179982.93999999994</v>
      </c>
      <c r="I20" s="6">
        <f t="shared" si="2"/>
        <v>145.58134012775784</v>
      </c>
      <c r="J20" s="5">
        <f t="shared" si="13"/>
        <v>-127743.10000000009</v>
      </c>
      <c r="K20" s="6">
        <f t="shared" si="0"/>
        <v>81.818181818181799</v>
      </c>
      <c r="L20" s="4">
        <v>638715.5</v>
      </c>
      <c r="M20" s="4">
        <v>702587.05</v>
      </c>
    </row>
    <row r="21" spans="1:13" ht="15" customHeight="1" x14ac:dyDescent="0.2">
      <c r="A21" s="3" t="s">
        <v>42</v>
      </c>
      <c r="B21" s="2" t="s">
        <v>6</v>
      </c>
      <c r="C21" s="2" t="s">
        <v>13</v>
      </c>
      <c r="D21" s="15">
        <v>189660</v>
      </c>
      <c r="E21" s="4">
        <v>292400</v>
      </c>
      <c r="F21" s="4">
        <v>433219</v>
      </c>
      <c r="G21" s="4">
        <v>292400</v>
      </c>
      <c r="H21" s="4">
        <f t="shared" si="12"/>
        <v>102740</v>
      </c>
      <c r="I21" s="6">
        <f t="shared" si="2"/>
        <v>154.17062111146262</v>
      </c>
      <c r="J21" s="5">
        <f t="shared" si="13"/>
        <v>-140819</v>
      </c>
      <c r="K21" s="6">
        <f t="shared" si="0"/>
        <v>67.494731302182046</v>
      </c>
      <c r="L21" s="4">
        <v>292400</v>
      </c>
      <c r="M21" s="4">
        <v>292400</v>
      </c>
    </row>
    <row r="22" spans="1:13" ht="15" customHeight="1" x14ac:dyDescent="0.2">
      <c r="A22" s="3" t="s">
        <v>41</v>
      </c>
      <c r="B22" s="2" t="s">
        <v>6</v>
      </c>
      <c r="C22" s="2" t="s">
        <v>20</v>
      </c>
      <c r="D22" s="15">
        <v>8911802</v>
      </c>
      <c r="E22" s="4">
        <v>11926200</v>
      </c>
      <c r="F22" s="4">
        <v>11903240</v>
      </c>
      <c r="G22" s="4">
        <v>12732250</v>
      </c>
      <c r="H22" s="4">
        <f t="shared" si="12"/>
        <v>3820448</v>
      </c>
      <c r="I22" s="6">
        <f t="shared" si="2"/>
        <v>142.86953413013438</v>
      </c>
      <c r="J22" s="5">
        <f t="shared" si="13"/>
        <v>829010</v>
      </c>
      <c r="K22" s="6">
        <f t="shared" si="0"/>
        <v>106.96457435118505</v>
      </c>
      <c r="L22" s="4">
        <v>12732250</v>
      </c>
      <c r="M22" s="4">
        <v>12732250</v>
      </c>
    </row>
    <row r="23" spans="1:13" ht="20.25" customHeight="1" x14ac:dyDescent="0.2">
      <c r="A23" s="3" t="s">
        <v>40</v>
      </c>
      <c r="B23" s="2" t="s">
        <v>6</v>
      </c>
      <c r="C23" s="2" t="s">
        <v>19</v>
      </c>
      <c r="D23" s="15">
        <v>72667700.629999995</v>
      </c>
      <c r="E23" s="4">
        <v>34517089.090000004</v>
      </c>
      <c r="F23" s="4">
        <v>51160728.289999999</v>
      </c>
      <c r="G23" s="4">
        <v>44898756</v>
      </c>
      <c r="H23" s="4">
        <f t="shared" si="12"/>
        <v>-27768944.629999995</v>
      </c>
      <c r="I23" s="6">
        <f t="shared" si="2"/>
        <v>61.7863997494701</v>
      </c>
      <c r="J23" s="5">
        <f t="shared" si="13"/>
        <v>-6261972.2899999991</v>
      </c>
      <c r="K23" s="6">
        <f t="shared" si="0"/>
        <v>87.760197129124961</v>
      </c>
      <c r="L23" s="4">
        <v>42155718</v>
      </c>
      <c r="M23" s="4">
        <v>48120988</v>
      </c>
    </row>
    <row r="24" spans="1:13" ht="32.25" customHeight="1" x14ac:dyDescent="0.2">
      <c r="A24" s="3" t="s">
        <v>39</v>
      </c>
      <c r="B24" s="2" t="s">
        <v>6</v>
      </c>
      <c r="C24" s="2" t="s">
        <v>7</v>
      </c>
      <c r="D24" s="15">
        <v>801838.72</v>
      </c>
      <c r="E24" s="4">
        <v>1174652.72</v>
      </c>
      <c r="F24" s="4">
        <v>1624652.72</v>
      </c>
      <c r="G24" s="4">
        <v>300000</v>
      </c>
      <c r="H24" s="4">
        <f t="shared" si="12"/>
        <v>-501838.72</v>
      </c>
      <c r="I24" s="6">
        <f t="shared" si="2"/>
        <v>37.414007644829127</v>
      </c>
      <c r="J24" s="5">
        <f t="shared" si="13"/>
        <v>-1324652.72</v>
      </c>
      <c r="K24" s="6">
        <f t="shared" si="0"/>
        <v>18.465484734485287</v>
      </c>
      <c r="L24" s="4">
        <v>578411</v>
      </c>
      <c r="M24" s="4">
        <v>100000</v>
      </c>
    </row>
    <row r="25" spans="1:13" ht="15" customHeight="1" x14ac:dyDescent="0.2">
      <c r="A25" s="9" t="s">
        <v>38</v>
      </c>
      <c r="B25" s="10" t="s">
        <v>8</v>
      </c>
      <c r="C25" s="10" t="s">
        <v>4</v>
      </c>
      <c r="D25" s="11">
        <f>D26+D27+D28+D29</f>
        <v>122548514.38</v>
      </c>
      <c r="E25" s="11">
        <f>E26+E27+E28+E29</f>
        <v>30034369.960000001</v>
      </c>
      <c r="F25" s="11">
        <f t="shared" ref="F25:M25" si="14">F26+F27+F28+F29</f>
        <v>55630097.689999998</v>
      </c>
      <c r="G25" s="11">
        <f t="shared" si="14"/>
        <v>19713000</v>
      </c>
      <c r="H25" s="11">
        <f t="shared" si="14"/>
        <v>-102835514.38</v>
      </c>
      <c r="I25" s="12">
        <f t="shared" si="2"/>
        <v>16.08587431657774</v>
      </c>
      <c r="J25" s="11">
        <f t="shared" si="14"/>
        <v>-35917097.689999998</v>
      </c>
      <c r="K25" s="12">
        <f t="shared" si="0"/>
        <v>35.435853645001927</v>
      </c>
      <c r="L25" s="11">
        <f t="shared" si="14"/>
        <v>16967819</v>
      </c>
      <c r="M25" s="11">
        <f t="shared" si="14"/>
        <v>18338536</v>
      </c>
    </row>
    <row r="26" spans="1:13" ht="15" customHeight="1" x14ac:dyDescent="0.2">
      <c r="A26" s="3" t="s">
        <v>37</v>
      </c>
      <c r="B26" s="2" t="s">
        <v>8</v>
      </c>
      <c r="C26" s="2" t="s">
        <v>3</v>
      </c>
      <c r="D26" s="15">
        <v>734322.38</v>
      </c>
      <c r="E26" s="4">
        <v>664492</v>
      </c>
      <c r="F26" s="4">
        <v>488000</v>
      </c>
      <c r="G26" s="4">
        <v>730000</v>
      </c>
      <c r="H26" s="4">
        <f t="shared" ref="H26:H29" si="15">G26-D26</f>
        <v>-4322.3800000000047</v>
      </c>
      <c r="I26" s="6">
        <f t="shared" si="2"/>
        <v>99.411378419380327</v>
      </c>
      <c r="J26" s="5">
        <f t="shared" ref="J26:J29" si="16">G26-F26</f>
        <v>242000</v>
      </c>
      <c r="K26" s="6">
        <f t="shared" si="0"/>
        <v>149.59016393442624</v>
      </c>
      <c r="L26" s="4">
        <v>580000</v>
      </c>
      <c r="M26" s="4">
        <v>580000</v>
      </c>
    </row>
    <row r="27" spans="1:13" ht="15" customHeight="1" x14ac:dyDescent="0.2">
      <c r="A27" s="3" t="s">
        <v>36</v>
      </c>
      <c r="B27" s="2" t="s">
        <v>8</v>
      </c>
      <c r="C27" s="2" t="s">
        <v>2</v>
      </c>
      <c r="D27" s="15">
        <v>3697282.98</v>
      </c>
      <c r="E27" s="4">
        <v>1491397.91</v>
      </c>
      <c r="F27" s="4">
        <v>17645033.539999999</v>
      </c>
      <c r="G27" s="4">
        <v>150000</v>
      </c>
      <c r="H27" s="4">
        <f t="shared" si="15"/>
        <v>-3547282.98</v>
      </c>
      <c r="I27" s="6">
        <f t="shared" si="2"/>
        <v>4.0570332541871057</v>
      </c>
      <c r="J27" s="5">
        <f t="shared" si="16"/>
        <v>-17495033.539999999</v>
      </c>
      <c r="K27" s="6">
        <f t="shared" si="0"/>
        <v>0.8500975623535143</v>
      </c>
      <c r="L27" s="4">
        <v>981819</v>
      </c>
      <c r="M27" s="4">
        <v>2353536</v>
      </c>
    </row>
    <row r="28" spans="1:13" ht="15" customHeight="1" x14ac:dyDescent="0.2">
      <c r="A28" s="3" t="s">
        <v>35</v>
      </c>
      <c r="B28" s="2" t="s">
        <v>8</v>
      </c>
      <c r="C28" s="2" t="s">
        <v>1</v>
      </c>
      <c r="D28" s="15">
        <v>118116909.02</v>
      </c>
      <c r="E28" s="4">
        <v>27878480.050000001</v>
      </c>
      <c r="F28" s="4">
        <v>37497064.149999999</v>
      </c>
      <c r="G28" s="4">
        <v>18833000</v>
      </c>
      <c r="H28" s="4">
        <f t="shared" si="15"/>
        <v>-99283909.019999996</v>
      </c>
      <c r="I28" s="6">
        <f t="shared" si="2"/>
        <v>15.944372534173857</v>
      </c>
      <c r="J28" s="5">
        <f t="shared" si="16"/>
        <v>-18664064.149999999</v>
      </c>
      <c r="K28" s="6">
        <f t="shared" si="0"/>
        <v>50.225265435880793</v>
      </c>
      <c r="L28" s="4">
        <v>15406000</v>
      </c>
      <c r="M28" s="4">
        <v>15405000</v>
      </c>
    </row>
    <row r="29" spans="1:13" ht="32.25" hidden="1" customHeight="1" x14ac:dyDescent="0.2">
      <c r="A29" s="3" t="s">
        <v>34</v>
      </c>
      <c r="B29" s="2" t="s">
        <v>8</v>
      </c>
      <c r="C29" s="2" t="s">
        <v>8</v>
      </c>
      <c r="D29" s="4"/>
      <c r="E29" s="4"/>
      <c r="F29" s="4"/>
      <c r="G29" s="4"/>
      <c r="H29" s="4">
        <f t="shared" si="15"/>
        <v>0</v>
      </c>
      <c r="I29" s="6" t="e">
        <f t="shared" si="2"/>
        <v>#DIV/0!</v>
      </c>
      <c r="J29" s="5">
        <f t="shared" si="16"/>
        <v>0</v>
      </c>
      <c r="K29" s="6" t="e">
        <f t="shared" si="0"/>
        <v>#DIV/0!</v>
      </c>
      <c r="L29" s="4"/>
      <c r="M29" s="4"/>
    </row>
    <row r="30" spans="1:13" ht="15" customHeight="1" x14ac:dyDescent="0.2">
      <c r="A30" s="9" t="s">
        <v>33</v>
      </c>
      <c r="B30" s="10" t="s">
        <v>13</v>
      </c>
      <c r="C30" s="10" t="s">
        <v>4</v>
      </c>
      <c r="D30" s="11">
        <f>D31+D32</f>
        <v>1018144.66</v>
      </c>
      <c r="E30" s="11">
        <f>E31+E32</f>
        <v>862500</v>
      </c>
      <c r="F30" s="11">
        <f t="shared" ref="F30:M30" si="17">F31+F32</f>
        <v>967024.11</v>
      </c>
      <c r="G30" s="11">
        <f t="shared" si="17"/>
        <v>675000</v>
      </c>
      <c r="H30" s="11">
        <f t="shared" si="17"/>
        <v>-343144.66000000003</v>
      </c>
      <c r="I30" s="12">
        <f t="shared" si="2"/>
        <v>66.297062344755602</v>
      </c>
      <c r="J30" s="11">
        <f t="shared" si="17"/>
        <v>-292024.11</v>
      </c>
      <c r="K30" s="12">
        <f t="shared" si="0"/>
        <v>69.801775676513373</v>
      </c>
      <c r="L30" s="11">
        <f t="shared" si="17"/>
        <v>675000</v>
      </c>
      <c r="M30" s="11">
        <f t="shared" si="17"/>
        <v>675000</v>
      </c>
    </row>
    <row r="31" spans="1:13" ht="15" hidden="1" customHeight="1" x14ac:dyDescent="0.2">
      <c r="A31" s="3" t="s">
        <v>32</v>
      </c>
      <c r="B31" s="2" t="s">
        <v>13</v>
      </c>
      <c r="C31" s="2" t="s">
        <v>3</v>
      </c>
      <c r="D31" s="15">
        <v>636953.66</v>
      </c>
      <c r="E31" s="4"/>
      <c r="F31" s="4"/>
      <c r="G31" s="4"/>
      <c r="H31" s="4">
        <f t="shared" ref="H31:H32" si="18">G31-D31</f>
        <v>-636953.66</v>
      </c>
      <c r="I31" s="6">
        <f t="shared" si="2"/>
        <v>0</v>
      </c>
      <c r="J31" s="5">
        <f t="shared" ref="J31:J32" si="19">G31-F31</f>
        <v>0</v>
      </c>
      <c r="K31" s="6" t="e">
        <f t="shared" si="0"/>
        <v>#DIV/0!</v>
      </c>
      <c r="L31" s="4"/>
      <c r="M31" s="4"/>
    </row>
    <row r="32" spans="1:13" ht="32.25" customHeight="1" x14ac:dyDescent="0.2">
      <c r="A32" s="3" t="s">
        <v>31</v>
      </c>
      <c r="B32" s="2" t="s">
        <v>13</v>
      </c>
      <c r="C32" s="2" t="s">
        <v>8</v>
      </c>
      <c r="D32" s="15">
        <v>381191</v>
      </c>
      <c r="E32" s="4">
        <v>862500</v>
      </c>
      <c r="F32" s="4">
        <v>967024.11</v>
      </c>
      <c r="G32" s="4">
        <v>675000</v>
      </c>
      <c r="H32" s="4">
        <f t="shared" si="18"/>
        <v>293809</v>
      </c>
      <c r="I32" s="6">
        <f t="shared" si="2"/>
        <v>177.07658365491315</v>
      </c>
      <c r="J32" s="5">
        <f t="shared" si="19"/>
        <v>-292024.11</v>
      </c>
      <c r="K32" s="6">
        <f t="shared" si="0"/>
        <v>69.801775676513373</v>
      </c>
      <c r="L32" s="4">
        <v>675000</v>
      </c>
      <c r="M32" s="4">
        <v>675000</v>
      </c>
    </row>
    <row r="33" spans="1:13" ht="15" customHeight="1" x14ac:dyDescent="0.2">
      <c r="A33" s="9" t="s">
        <v>30</v>
      </c>
      <c r="B33" s="10" t="s">
        <v>24</v>
      </c>
      <c r="C33" s="10" t="s">
        <v>4</v>
      </c>
      <c r="D33" s="11">
        <f>SUM(D34:D39)</f>
        <v>629941013.79999995</v>
      </c>
      <c r="E33" s="11">
        <f t="shared" ref="E33:M33" si="20">SUM(E34:E39)</f>
        <v>456102893.42000002</v>
      </c>
      <c r="F33" s="11">
        <f t="shared" si="20"/>
        <v>492598818.11000001</v>
      </c>
      <c r="G33" s="11">
        <f t="shared" si="20"/>
        <v>502581345</v>
      </c>
      <c r="H33" s="11">
        <f t="shared" si="20"/>
        <v>-127359668.8</v>
      </c>
      <c r="I33" s="12">
        <f t="shared" si="2"/>
        <v>79.782286593513447</v>
      </c>
      <c r="J33" s="11">
        <f t="shared" si="20"/>
        <v>9982526.8900000155</v>
      </c>
      <c r="K33" s="12">
        <f t="shared" si="0"/>
        <v>102.02650240378182</v>
      </c>
      <c r="L33" s="11">
        <f t="shared" si="20"/>
        <v>494250308</v>
      </c>
      <c r="M33" s="11">
        <f t="shared" si="20"/>
        <v>498499550</v>
      </c>
    </row>
    <row r="34" spans="1:13" ht="15" customHeight="1" x14ac:dyDescent="0.2">
      <c r="A34" s="3" t="s">
        <v>29</v>
      </c>
      <c r="B34" s="2" t="s">
        <v>24</v>
      </c>
      <c r="C34" s="2" t="s">
        <v>3</v>
      </c>
      <c r="D34" s="15">
        <v>183762750.69</v>
      </c>
      <c r="E34" s="4">
        <v>123283758</v>
      </c>
      <c r="F34" s="4">
        <v>129633496</v>
      </c>
      <c r="G34" s="4">
        <v>142646110</v>
      </c>
      <c r="H34" s="4">
        <f t="shared" ref="H34:H39" si="21">G34-D34</f>
        <v>-41116640.689999998</v>
      </c>
      <c r="I34" s="6">
        <f t="shared" si="2"/>
        <v>77.625149528066189</v>
      </c>
      <c r="J34" s="5">
        <f t="shared" ref="J34:J39" si="22">G34-F34</f>
        <v>13012614</v>
      </c>
      <c r="K34" s="6">
        <f t="shared" si="0"/>
        <v>110.03800283223096</v>
      </c>
      <c r="L34" s="4">
        <v>141646110</v>
      </c>
      <c r="M34" s="4">
        <v>141646110</v>
      </c>
    </row>
    <row r="35" spans="1:13" ht="15" customHeight="1" x14ac:dyDescent="0.2">
      <c r="A35" s="3" t="s">
        <v>28</v>
      </c>
      <c r="B35" s="2" t="s">
        <v>24</v>
      </c>
      <c r="C35" s="2" t="s">
        <v>2</v>
      </c>
      <c r="D35" s="15">
        <v>401714612.37</v>
      </c>
      <c r="E35" s="4">
        <v>280860821.42000002</v>
      </c>
      <c r="F35" s="4">
        <v>309796775.32999998</v>
      </c>
      <c r="G35" s="4">
        <v>299068395</v>
      </c>
      <c r="H35" s="4">
        <f t="shared" si="21"/>
        <v>-102646217.37</v>
      </c>
      <c r="I35" s="6">
        <f t="shared" si="2"/>
        <v>74.447975201993017</v>
      </c>
      <c r="J35" s="5">
        <f t="shared" si="22"/>
        <v>-10728380.329999983</v>
      </c>
      <c r="K35" s="6">
        <f t="shared" si="0"/>
        <v>96.536961910409829</v>
      </c>
      <c r="L35" s="4">
        <v>291808075</v>
      </c>
      <c r="M35" s="4">
        <v>296057317</v>
      </c>
    </row>
    <row r="36" spans="1:13" ht="15" customHeight="1" x14ac:dyDescent="0.2">
      <c r="A36" s="3" t="s">
        <v>27</v>
      </c>
      <c r="B36" s="2" t="s">
        <v>24</v>
      </c>
      <c r="C36" s="2" t="s">
        <v>1</v>
      </c>
      <c r="D36" s="15">
        <v>23137883.16</v>
      </c>
      <c r="E36" s="4">
        <v>27281000</v>
      </c>
      <c r="F36" s="4">
        <v>27638400</v>
      </c>
      <c r="G36" s="4">
        <v>31393000</v>
      </c>
      <c r="H36" s="4">
        <f t="shared" si="21"/>
        <v>8255116.8399999999</v>
      </c>
      <c r="I36" s="6">
        <f t="shared" si="2"/>
        <v>135.67792603547747</v>
      </c>
      <c r="J36" s="5">
        <f t="shared" si="22"/>
        <v>3754600</v>
      </c>
      <c r="K36" s="6">
        <f t="shared" si="0"/>
        <v>113.58472270464281</v>
      </c>
      <c r="L36" s="4">
        <v>31393000</v>
      </c>
      <c r="M36" s="4">
        <v>31393000</v>
      </c>
    </row>
    <row r="37" spans="1:13" ht="36" customHeight="1" x14ac:dyDescent="0.2">
      <c r="A37" s="3" t="s">
        <v>70</v>
      </c>
      <c r="B37" s="2" t="s">
        <v>24</v>
      </c>
      <c r="C37" s="13" t="s">
        <v>8</v>
      </c>
      <c r="D37" s="4"/>
      <c r="E37" s="4">
        <v>40000</v>
      </c>
      <c r="F37" s="4"/>
      <c r="G37" s="4"/>
      <c r="H37" s="4">
        <f t="shared" si="21"/>
        <v>0</v>
      </c>
      <c r="I37" s="6" t="e">
        <f t="shared" si="2"/>
        <v>#DIV/0!</v>
      </c>
      <c r="J37" s="5">
        <f t="shared" si="22"/>
        <v>0</v>
      </c>
      <c r="K37" s="6" t="e">
        <f t="shared" si="0"/>
        <v>#DIV/0!</v>
      </c>
      <c r="L37" s="4"/>
      <c r="M37" s="4"/>
    </row>
    <row r="38" spans="1:13" ht="15" customHeight="1" x14ac:dyDescent="0.2">
      <c r="A38" s="3" t="s">
        <v>26</v>
      </c>
      <c r="B38" s="2" t="s">
        <v>24</v>
      </c>
      <c r="C38" s="2" t="s">
        <v>24</v>
      </c>
      <c r="D38" s="15">
        <v>66000</v>
      </c>
      <c r="E38" s="4">
        <v>46000</v>
      </c>
      <c r="F38" s="4">
        <v>46000</v>
      </c>
      <c r="G38" s="4">
        <v>30000</v>
      </c>
      <c r="H38" s="4">
        <f t="shared" si="21"/>
        <v>-36000</v>
      </c>
      <c r="I38" s="6">
        <f t="shared" si="2"/>
        <v>45.454545454545453</v>
      </c>
      <c r="J38" s="5">
        <f t="shared" si="22"/>
        <v>-16000</v>
      </c>
      <c r="K38" s="6">
        <f t="shared" si="0"/>
        <v>65.217391304347828</v>
      </c>
      <c r="L38" s="4">
        <v>19283</v>
      </c>
      <c r="M38" s="4">
        <v>19283</v>
      </c>
    </row>
    <row r="39" spans="1:13" ht="16.5" customHeight="1" x14ac:dyDescent="0.2">
      <c r="A39" s="3" t="s">
        <v>25</v>
      </c>
      <c r="B39" s="2" t="s">
        <v>24</v>
      </c>
      <c r="C39" s="2" t="s">
        <v>19</v>
      </c>
      <c r="D39" s="15">
        <v>21259767.579999998</v>
      </c>
      <c r="E39" s="4">
        <v>24591314</v>
      </c>
      <c r="F39" s="4">
        <v>25484146.780000001</v>
      </c>
      <c r="G39" s="4">
        <v>29443840</v>
      </c>
      <c r="H39" s="4">
        <f t="shared" si="21"/>
        <v>8184072.4200000018</v>
      </c>
      <c r="I39" s="6">
        <f t="shared" si="2"/>
        <v>138.49558744799788</v>
      </c>
      <c r="J39" s="5">
        <f t="shared" si="22"/>
        <v>3959693.2199999988</v>
      </c>
      <c r="K39" s="6">
        <f t="shared" si="0"/>
        <v>115.53786851952827</v>
      </c>
      <c r="L39" s="4">
        <v>29383840</v>
      </c>
      <c r="M39" s="4">
        <v>29383840</v>
      </c>
    </row>
    <row r="40" spans="1:13" ht="15" customHeight="1" x14ac:dyDescent="0.2">
      <c r="A40" s="9" t="s">
        <v>23</v>
      </c>
      <c r="B40" s="10" t="s">
        <v>20</v>
      </c>
      <c r="C40" s="10" t="s">
        <v>4</v>
      </c>
      <c r="D40" s="11">
        <f>D41+D42</f>
        <v>60888929.859999999</v>
      </c>
      <c r="E40" s="11">
        <f t="shared" ref="E40:M40" si="23">E41+E42</f>
        <v>69161745.400000006</v>
      </c>
      <c r="F40" s="11">
        <f t="shared" si="23"/>
        <v>75181218.939999998</v>
      </c>
      <c r="G40" s="11">
        <f t="shared" si="23"/>
        <v>82486414</v>
      </c>
      <c r="H40" s="11">
        <f t="shared" si="23"/>
        <v>21597484.140000001</v>
      </c>
      <c r="I40" s="12">
        <f t="shared" si="2"/>
        <v>135.470296800516</v>
      </c>
      <c r="J40" s="11">
        <f t="shared" si="23"/>
        <v>7305195.0600000024</v>
      </c>
      <c r="K40" s="12">
        <f t="shared" si="0"/>
        <v>109.71678188116378</v>
      </c>
      <c r="L40" s="11">
        <f t="shared" si="23"/>
        <v>80944520</v>
      </c>
      <c r="M40" s="11">
        <f t="shared" si="23"/>
        <v>82457696</v>
      </c>
    </row>
    <row r="41" spans="1:13" ht="15" customHeight="1" x14ac:dyDescent="0.2">
      <c r="A41" s="3" t="s">
        <v>22</v>
      </c>
      <c r="B41" s="2" t="s">
        <v>20</v>
      </c>
      <c r="C41" s="2" t="s">
        <v>3</v>
      </c>
      <c r="D41" s="15">
        <v>54841259</v>
      </c>
      <c r="E41" s="4">
        <v>61512245.399999999</v>
      </c>
      <c r="F41" s="4">
        <v>67674718.939999998</v>
      </c>
      <c r="G41" s="4">
        <v>73858414</v>
      </c>
      <c r="H41" s="4">
        <f t="shared" ref="H41:H42" si="24">G41-D41</f>
        <v>19017155</v>
      </c>
      <c r="I41" s="6">
        <f t="shared" si="2"/>
        <v>134.67672943102929</v>
      </c>
      <c r="J41" s="5">
        <f t="shared" ref="J41:J42" si="25">G41-F41</f>
        <v>6183695.0600000024</v>
      </c>
      <c r="K41" s="6">
        <f t="shared" si="0"/>
        <v>109.13737826599979</v>
      </c>
      <c r="L41" s="4">
        <v>72316520</v>
      </c>
      <c r="M41" s="4">
        <v>73829696</v>
      </c>
    </row>
    <row r="42" spans="1:13" ht="32.25" customHeight="1" x14ac:dyDescent="0.2">
      <c r="A42" s="3" t="s">
        <v>21</v>
      </c>
      <c r="B42" s="2" t="s">
        <v>20</v>
      </c>
      <c r="C42" s="2" t="s">
        <v>6</v>
      </c>
      <c r="D42" s="15">
        <v>6047670.8600000003</v>
      </c>
      <c r="E42" s="4">
        <v>7649500</v>
      </c>
      <c r="F42" s="4">
        <v>7506500</v>
      </c>
      <c r="G42" s="4">
        <v>8628000</v>
      </c>
      <c r="H42" s="4">
        <f t="shared" si="24"/>
        <v>2580329.1399999997</v>
      </c>
      <c r="I42" s="6">
        <f t="shared" si="2"/>
        <v>142.66649425428554</v>
      </c>
      <c r="J42" s="5">
        <f t="shared" si="25"/>
        <v>1121500</v>
      </c>
      <c r="K42" s="6">
        <f t="shared" si="0"/>
        <v>114.94038499966695</v>
      </c>
      <c r="L42" s="4">
        <v>8628000</v>
      </c>
      <c r="M42" s="4">
        <v>8628000</v>
      </c>
    </row>
    <row r="43" spans="1:13" ht="15" customHeight="1" x14ac:dyDescent="0.2">
      <c r="A43" s="9" t="s">
        <v>18</v>
      </c>
      <c r="B43" s="10" t="s">
        <v>14</v>
      </c>
      <c r="C43" s="10" t="s">
        <v>4</v>
      </c>
      <c r="D43" s="11">
        <f>D44+D45+D46</f>
        <v>94236303.799999997</v>
      </c>
      <c r="E43" s="11">
        <f t="shared" ref="E43:F43" si="26">E44+E45+E46</f>
        <v>82924109</v>
      </c>
      <c r="F43" s="11">
        <f t="shared" si="26"/>
        <v>157716564.03999999</v>
      </c>
      <c r="G43" s="11">
        <f>G44+G45+G46</f>
        <v>97011133.200000003</v>
      </c>
      <c r="H43" s="11">
        <f>H44+H45+H46</f>
        <v>2774829.4000000069</v>
      </c>
      <c r="I43" s="12">
        <f t="shared" si="2"/>
        <v>102.94454396883933</v>
      </c>
      <c r="J43" s="11">
        <f>J44+J45+J46</f>
        <v>-60705430.839999996</v>
      </c>
      <c r="K43" s="12">
        <f t="shared" si="0"/>
        <v>61.509793717923053</v>
      </c>
      <c r="L43" s="11">
        <f>L44+L45+L46</f>
        <v>97431883.200000003</v>
      </c>
      <c r="M43" s="11">
        <f>M44+M45+M46</f>
        <v>97875783.200000003</v>
      </c>
    </row>
    <row r="44" spans="1:13" ht="15" customHeight="1" x14ac:dyDescent="0.2">
      <c r="A44" s="3" t="s">
        <v>17</v>
      </c>
      <c r="B44" s="2" t="s">
        <v>14</v>
      </c>
      <c r="C44" s="2" t="s">
        <v>3</v>
      </c>
      <c r="D44" s="15">
        <v>4203560.8899999997</v>
      </c>
      <c r="E44" s="4">
        <v>4250000</v>
      </c>
      <c r="F44" s="4">
        <v>4178760.04</v>
      </c>
      <c r="G44" s="4">
        <v>4153590</v>
      </c>
      <c r="H44" s="4">
        <f t="shared" ref="H44:H46" si="27">G44-D44</f>
        <v>-49970.889999999665</v>
      </c>
      <c r="I44" s="6">
        <f t="shared" si="2"/>
        <v>98.811224785184464</v>
      </c>
      <c r="J44" s="5">
        <f t="shared" ref="J44:J46" si="28">G44-F44</f>
        <v>-25170.040000000037</v>
      </c>
      <c r="K44" s="6">
        <f t="shared" si="0"/>
        <v>99.397667256337598</v>
      </c>
      <c r="L44" s="4">
        <v>4335140</v>
      </c>
      <c r="M44" s="4">
        <v>4508540</v>
      </c>
    </row>
    <row r="45" spans="1:13" ht="15" customHeight="1" x14ac:dyDescent="0.2">
      <c r="A45" s="3" t="s">
        <v>16</v>
      </c>
      <c r="B45" s="2" t="s">
        <v>14</v>
      </c>
      <c r="C45" s="2" t="s">
        <v>6</v>
      </c>
      <c r="D45" s="15">
        <v>89991742.909999996</v>
      </c>
      <c r="E45" s="4">
        <v>78610109</v>
      </c>
      <c r="F45" s="4">
        <v>153537804</v>
      </c>
      <c r="G45" s="4">
        <v>92744543.200000003</v>
      </c>
      <c r="H45" s="4">
        <f t="shared" si="27"/>
        <v>2752800.2900000066</v>
      </c>
      <c r="I45" s="6">
        <f t="shared" si="2"/>
        <v>103.05894763339904</v>
      </c>
      <c r="J45" s="5">
        <f t="shared" si="28"/>
        <v>-60793260.799999997</v>
      </c>
      <c r="K45" s="6">
        <f t="shared" si="0"/>
        <v>60.405021293648311</v>
      </c>
      <c r="L45" s="4">
        <v>93004743.200000003</v>
      </c>
      <c r="M45" s="4">
        <v>93275243.200000003</v>
      </c>
    </row>
    <row r="46" spans="1:13" ht="32.25" customHeight="1" x14ac:dyDescent="0.2">
      <c r="A46" s="3" t="s">
        <v>15</v>
      </c>
      <c r="B46" s="2" t="s">
        <v>14</v>
      </c>
      <c r="C46" s="2" t="s">
        <v>13</v>
      </c>
      <c r="D46" s="15">
        <v>41000</v>
      </c>
      <c r="E46" s="4">
        <v>64000</v>
      </c>
      <c r="F46" s="4"/>
      <c r="G46" s="4">
        <v>113000</v>
      </c>
      <c r="H46" s="4">
        <f t="shared" si="27"/>
        <v>72000</v>
      </c>
      <c r="I46" s="6">
        <f t="shared" si="2"/>
        <v>275.60975609756093</v>
      </c>
      <c r="J46" s="5">
        <f t="shared" si="28"/>
        <v>113000</v>
      </c>
      <c r="K46" s="6" t="e">
        <f t="shared" si="0"/>
        <v>#DIV/0!</v>
      </c>
      <c r="L46" s="4">
        <v>92000</v>
      </c>
      <c r="M46" s="4">
        <v>92000</v>
      </c>
    </row>
    <row r="47" spans="1:13" ht="15.75" customHeight="1" x14ac:dyDescent="0.2">
      <c r="A47" s="9" t="s">
        <v>12</v>
      </c>
      <c r="B47" s="10" t="s">
        <v>9</v>
      </c>
      <c r="C47" s="10" t="s">
        <v>4</v>
      </c>
      <c r="D47" s="11">
        <f>D48+D49+D50</f>
        <v>43958117.789999999</v>
      </c>
      <c r="E47" s="11">
        <f t="shared" ref="E47:G47" si="29">E48+E49+E50</f>
        <v>43715000</v>
      </c>
      <c r="F47" s="11">
        <f t="shared" si="29"/>
        <v>47555904.060000002</v>
      </c>
      <c r="G47" s="11">
        <f t="shared" si="29"/>
        <v>63080137.600000001</v>
      </c>
      <c r="H47" s="11">
        <f>H48+H49+H50</f>
        <v>19122019.809999999</v>
      </c>
      <c r="I47" s="12">
        <f t="shared" si="2"/>
        <v>143.50054272421568</v>
      </c>
      <c r="J47" s="11">
        <f>J48+J49+J50</f>
        <v>15524233.539999999</v>
      </c>
      <c r="K47" s="12">
        <f t="shared" si="0"/>
        <v>132.6441770940018</v>
      </c>
      <c r="L47" s="11">
        <f>L48+L49+L50</f>
        <v>48876700</v>
      </c>
      <c r="M47" s="11">
        <f>M48+M49+M50</f>
        <v>52176700</v>
      </c>
    </row>
    <row r="48" spans="1:13" ht="15" customHeight="1" x14ac:dyDescent="0.2">
      <c r="A48" s="3" t="s">
        <v>11</v>
      </c>
      <c r="B48" s="2" t="s">
        <v>9</v>
      </c>
      <c r="C48" s="2" t="s">
        <v>3</v>
      </c>
      <c r="D48" s="15">
        <v>190751</v>
      </c>
      <c r="E48" s="4">
        <v>100000</v>
      </c>
      <c r="F48" s="4">
        <v>1208188</v>
      </c>
      <c r="G48" s="4">
        <v>10932137.6</v>
      </c>
      <c r="H48" s="4">
        <f t="shared" ref="H48:H50" si="30">G48-D48</f>
        <v>10741386.6</v>
      </c>
      <c r="I48" s="6">
        <f t="shared" si="2"/>
        <v>5731.1036901510342</v>
      </c>
      <c r="J48" s="5">
        <f t="shared" ref="J48:J50" si="31">G48-F48</f>
        <v>9723949.5999999996</v>
      </c>
      <c r="K48" s="6">
        <f t="shared" si="0"/>
        <v>904.8374590709393</v>
      </c>
      <c r="L48" s="4">
        <v>88700</v>
      </c>
      <c r="M48" s="4">
        <v>88700</v>
      </c>
    </row>
    <row r="49" spans="1:13" ht="15" customHeight="1" x14ac:dyDescent="0.2">
      <c r="A49" s="3" t="s">
        <v>10</v>
      </c>
      <c r="B49" s="2" t="s">
        <v>9</v>
      </c>
      <c r="C49" s="2" t="s">
        <v>2</v>
      </c>
      <c r="D49" s="15">
        <v>37120496.890000001</v>
      </c>
      <c r="E49" s="4">
        <v>32502000</v>
      </c>
      <c r="F49" s="4">
        <v>35002000</v>
      </c>
      <c r="G49" s="4">
        <v>40048000</v>
      </c>
      <c r="H49" s="4">
        <f t="shared" si="30"/>
        <v>2927503.1099999994</v>
      </c>
      <c r="I49" s="6">
        <f t="shared" si="2"/>
        <v>107.88648686108684</v>
      </c>
      <c r="J49" s="5">
        <f t="shared" si="31"/>
        <v>5046000</v>
      </c>
      <c r="K49" s="6">
        <f t="shared" si="0"/>
        <v>114.41631906748187</v>
      </c>
      <c r="L49" s="4">
        <v>36748000</v>
      </c>
      <c r="M49" s="4">
        <v>40048000</v>
      </c>
    </row>
    <row r="50" spans="1:13" ht="15" customHeight="1" x14ac:dyDescent="0.2">
      <c r="A50" s="3" t="s">
        <v>73</v>
      </c>
      <c r="B50" s="2" t="s">
        <v>9</v>
      </c>
      <c r="C50" s="13" t="s">
        <v>1</v>
      </c>
      <c r="D50" s="15">
        <v>6646869.9000000004</v>
      </c>
      <c r="E50" s="4">
        <v>11113000</v>
      </c>
      <c r="F50" s="4">
        <v>11345716.060000001</v>
      </c>
      <c r="G50" s="4">
        <v>12100000</v>
      </c>
      <c r="H50" s="4">
        <f t="shared" si="30"/>
        <v>5453130.0999999996</v>
      </c>
      <c r="I50" s="6">
        <f t="shared" si="2"/>
        <v>182.04057220978552</v>
      </c>
      <c r="J50" s="5">
        <f t="shared" si="31"/>
        <v>754283.93999999948</v>
      </c>
      <c r="K50" s="6">
        <f t="shared" si="0"/>
        <v>106.64818276793717</v>
      </c>
      <c r="L50" s="4">
        <v>12040000</v>
      </c>
      <c r="M50" s="4">
        <v>12040000</v>
      </c>
    </row>
    <row r="51" spans="1:13" ht="23.25" customHeight="1" x14ac:dyDescent="0.2">
      <c r="A51" s="20" t="s">
        <v>0</v>
      </c>
      <c r="B51" s="20"/>
      <c r="C51" s="20"/>
      <c r="D51" s="7">
        <f>D5+D13+D15+D18+D25+D30+D33+D40+D43+D47</f>
        <v>1116228076.4100001</v>
      </c>
      <c r="E51" s="7">
        <f>E5+E13+E15+E18+E25+E30+E33+E40+E43+E47</f>
        <v>822539538.99000001</v>
      </c>
      <c r="F51" s="7">
        <f>F5+F13+F15+F18+F25+F30+F33+F40+F43+F47</f>
        <v>990993824.00999999</v>
      </c>
      <c r="G51" s="7">
        <f>G5+G13+G15+G18+G25+G30+G33+G40+G43+G47</f>
        <v>929209469.75000012</v>
      </c>
      <c r="H51" s="7">
        <f>H5+H13+H15+H18+H25+H30+H33+H40+H43+H47</f>
        <v>-187018606.66</v>
      </c>
      <c r="I51" s="8">
        <f t="shared" si="2"/>
        <v>83.245484447812217</v>
      </c>
      <c r="J51" s="7">
        <f>J5+J13+J15+J18+J25+J30+J33+J40+J43+J47</f>
        <v>-61784354.259999983</v>
      </c>
      <c r="K51" s="8">
        <f t="shared" si="0"/>
        <v>93.765414802486561</v>
      </c>
      <c r="L51" s="7">
        <f>L5+L13+L15+L18+L25+L30+L33+L40+L43+L47</f>
        <v>908060988.70000005</v>
      </c>
      <c r="M51" s="7">
        <f>M5+M13+M15+M18+M25+M30+M33+M40+M43+M47</f>
        <v>936046850.25</v>
      </c>
    </row>
  </sheetData>
  <autoFilter ref="A4:M51"/>
  <mergeCells count="3">
    <mergeCell ref="A1:M1"/>
    <mergeCell ref="A2:M2"/>
    <mergeCell ref="A51:C51"/>
  </mergeCells>
  <pageMargins left="0.39370078740157483" right="0.39370078740157483" top="0.59055118110236227" bottom="0.26" header="0.31496062992125984" footer="0.17"/>
  <pageSetup paperSize="9" scale="60" fitToHeight="0" orientation="landscape" r:id="rId1"/>
  <headerFooter>
    <oddHeader>&amp;C&amp;"Segoe UI,Обычный"&amp;P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ФСР</vt:lpstr>
      <vt:lpstr>ФСР!Заголовки_для_печати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2022-11-14T09:13:25Z</cp:lastPrinted>
  <dcterms:created xsi:type="dcterms:W3CDTF">2021-10-28T08:24:53Z</dcterms:created>
  <dcterms:modified xsi:type="dcterms:W3CDTF">2024-11-08T05:50:54Z</dcterms:modified>
</cp:coreProperties>
</file>