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" sheetId="1" r:id="rId1"/>
    <sheet name="Админ" sheetId="2" r:id="rId2"/>
    <sheet name="РОО" sheetId="3" r:id="rId3"/>
    <sheet name="РАЙФО" sheetId="4" r:id="rId4"/>
    <sheet name="Совет" sheetId="5" r:id="rId5"/>
    <sheet name="КСП" sheetId="6" r:id="rId6"/>
    <sheet name="КУМИ" sheetId="7" r:id="rId7"/>
  </sheets>
  <calcPr calcId="145621"/>
</workbook>
</file>

<file path=xl/calcChain.xml><?xml version="1.0" encoding="utf-8"?>
<calcChain xmlns="http://schemas.openxmlformats.org/spreadsheetml/2006/main">
  <c r="O152" i="1" l="1"/>
  <c r="P152" i="1"/>
  <c r="Q152" i="1"/>
  <c r="N152" i="1"/>
  <c r="BA151" i="1"/>
  <c r="AW151" i="1"/>
  <c r="AS151" i="1"/>
  <c r="Y151" i="1"/>
  <c r="U151" i="1"/>
  <c r="BA150" i="1"/>
  <c r="AZ150" i="1"/>
  <c r="AY150" i="1"/>
  <c r="BA149" i="1"/>
  <c r="AZ149" i="1"/>
  <c r="AY149" i="1"/>
  <c r="BA148" i="1"/>
  <c r="AZ148" i="1"/>
  <c r="AY148" i="1"/>
  <c r="BA147" i="1"/>
  <c r="AZ147" i="1"/>
  <c r="AY147" i="1"/>
  <c r="BA146" i="1"/>
  <c r="AZ146" i="1"/>
  <c r="AY146" i="1"/>
  <c r="BA145" i="1"/>
  <c r="AZ145" i="1"/>
  <c r="AY145" i="1"/>
  <c r="AW150" i="1"/>
  <c r="AV150" i="1"/>
  <c r="AU150" i="1"/>
  <c r="AW149" i="1"/>
  <c r="AV149" i="1"/>
  <c r="AU149" i="1"/>
  <c r="AW148" i="1"/>
  <c r="AV148" i="1"/>
  <c r="AU148" i="1"/>
  <c r="AW147" i="1"/>
  <c r="AV147" i="1"/>
  <c r="AU147" i="1"/>
  <c r="AW146" i="1"/>
  <c r="AV146" i="1"/>
  <c r="AU146" i="1"/>
  <c r="AW145" i="1"/>
  <c r="AV145" i="1"/>
  <c r="AU145" i="1"/>
  <c r="AS150" i="1"/>
  <c r="AR150" i="1"/>
  <c r="AQ150" i="1"/>
  <c r="AS149" i="1"/>
  <c r="AR149" i="1"/>
  <c r="AQ149" i="1"/>
  <c r="AS148" i="1"/>
  <c r="AR148" i="1"/>
  <c r="AQ148" i="1"/>
  <c r="AS147" i="1"/>
  <c r="AR147" i="1"/>
  <c r="AQ147" i="1"/>
  <c r="AS146" i="1"/>
  <c r="AR146" i="1"/>
  <c r="AQ146" i="1"/>
  <c r="AS145" i="1"/>
  <c r="AR145" i="1"/>
  <c r="AQ145" i="1"/>
  <c r="AN145" i="1"/>
  <c r="AO145" i="1"/>
  <c r="AN146" i="1"/>
  <c r="AO146" i="1"/>
  <c r="AN147" i="1"/>
  <c r="AO147" i="1"/>
  <c r="AN148" i="1"/>
  <c r="AO148" i="1"/>
  <c r="AN149" i="1"/>
  <c r="AO149" i="1"/>
  <c r="AN150" i="1"/>
  <c r="AO150" i="1"/>
  <c r="AM146" i="1"/>
  <c r="AM147" i="1"/>
  <c r="AM148" i="1"/>
  <c r="AM149" i="1"/>
  <c r="AM150" i="1"/>
  <c r="AM145" i="1"/>
  <c r="AC150" i="1"/>
  <c r="AB150" i="1"/>
  <c r="AA150" i="1"/>
  <c r="AC149" i="1"/>
  <c r="AB149" i="1"/>
  <c r="AA149" i="1"/>
  <c r="AC148" i="1"/>
  <c r="AB148" i="1"/>
  <c r="AA148" i="1"/>
  <c r="AC147" i="1"/>
  <c r="AB147" i="1"/>
  <c r="AA147" i="1"/>
  <c r="AC146" i="1"/>
  <c r="AB146" i="1"/>
  <c r="AA146" i="1"/>
  <c r="AC145" i="1"/>
  <c r="AB145" i="1"/>
  <c r="AA145" i="1"/>
  <c r="Y150" i="1"/>
  <c r="X150" i="1"/>
  <c r="W150" i="1"/>
  <c r="Y149" i="1"/>
  <c r="X149" i="1"/>
  <c r="W149" i="1"/>
  <c r="Y148" i="1"/>
  <c r="X148" i="1"/>
  <c r="W148" i="1"/>
  <c r="Y147" i="1"/>
  <c r="X147" i="1"/>
  <c r="W147" i="1"/>
  <c r="Y146" i="1"/>
  <c r="X146" i="1"/>
  <c r="W146" i="1"/>
  <c r="Y145" i="1"/>
  <c r="X145" i="1"/>
  <c r="W145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Q150" i="1"/>
  <c r="Q149" i="1"/>
  <c r="Q148" i="1"/>
  <c r="Q147" i="1"/>
  <c r="Q146" i="1"/>
  <c r="Q145" i="1"/>
  <c r="P150" i="1"/>
  <c r="P149" i="1"/>
  <c r="P148" i="1"/>
  <c r="P147" i="1"/>
  <c r="P146" i="1"/>
  <c r="P145" i="1"/>
  <c r="O146" i="1"/>
  <c r="O147" i="1"/>
  <c r="O148" i="1"/>
  <c r="O149" i="1"/>
  <c r="O150" i="1"/>
  <c r="O145" i="1"/>
  <c r="BA143" i="1"/>
  <c r="AZ143" i="1"/>
  <c r="AY143" i="1"/>
  <c r="AW143" i="1"/>
  <c r="AV143" i="1"/>
  <c r="AU143" i="1"/>
  <c r="AS143" i="1"/>
  <c r="AR143" i="1"/>
  <c r="AQ143" i="1"/>
  <c r="AO143" i="1"/>
  <c r="AN143" i="1"/>
  <c r="AM144" i="1"/>
  <c r="AM143" i="1"/>
  <c r="AC144" i="1"/>
  <c r="AB144" i="1"/>
  <c r="AA144" i="1"/>
  <c r="AC143" i="1"/>
  <c r="AB143" i="1"/>
  <c r="AA143" i="1"/>
  <c r="Y144" i="1"/>
  <c r="X144" i="1"/>
  <c r="W144" i="1"/>
  <c r="Y143" i="1"/>
  <c r="X143" i="1"/>
  <c r="W143" i="1"/>
  <c r="U144" i="1"/>
  <c r="T144" i="1"/>
  <c r="S144" i="1"/>
  <c r="U143" i="1"/>
  <c r="T143" i="1"/>
  <c r="S143" i="1"/>
  <c r="Q144" i="1"/>
  <c r="Q143" i="1"/>
  <c r="P144" i="1"/>
  <c r="P143" i="1"/>
  <c r="O144" i="1"/>
  <c r="O143" i="1"/>
  <c r="AS142" i="1"/>
  <c r="AR142" i="1"/>
  <c r="AQ142" i="1"/>
  <c r="AO142" i="1"/>
  <c r="AN142" i="1"/>
  <c r="AM142" i="1"/>
  <c r="U142" i="1"/>
  <c r="T142" i="1"/>
  <c r="S142" i="1"/>
  <c r="Q142" i="1"/>
  <c r="P142" i="1"/>
  <c r="O142" i="1"/>
  <c r="AS141" i="1"/>
  <c r="AR141" i="1"/>
  <c r="AQ141" i="1"/>
  <c r="AO141" i="1"/>
  <c r="AN141" i="1"/>
  <c r="AM141" i="1"/>
  <c r="U141" i="1"/>
  <c r="T141" i="1"/>
  <c r="S141" i="1"/>
  <c r="Q141" i="1"/>
  <c r="P141" i="1"/>
  <c r="O141" i="1"/>
  <c r="BA140" i="1"/>
  <c r="AZ140" i="1"/>
  <c r="AY140" i="1"/>
  <c r="BA139" i="1"/>
  <c r="AZ139" i="1"/>
  <c r="AY139" i="1"/>
  <c r="BA138" i="1"/>
  <c r="AZ138" i="1"/>
  <c r="AY138" i="1"/>
  <c r="BA137" i="1"/>
  <c r="AZ137" i="1"/>
  <c r="AY137" i="1"/>
  <c r="BA136" i="1"/>
  <c r="AZ136" i="1"/>
  <c r="AY136" i="1"/>
  <c r="BA135" i="1"/>
  <c r="AZ135" i="1"/>
  <c r="AY135" i="1"/>
  <c r="BA134" i="1"/>
  <c r="AZ134" i="1"/>
  <c r="AY134" i="1"/>
  <c r="BA133" i="1"/>
  <c r="AZ133" i="1"/>
  <c r="AY133" i="1"/>
  <c r="BA132" i="1"/>
  <c r="AZ132" i="1"/>
  <c r="AY132" i="1"/>
  <c r="BA131" i="1"/>
  <c r="AZ131" i="1"/>
  <c r="AY131" i="1"/>
  <c r="BA130" i="1"/>
  <c r="AZ130" i="1"/>
  <c r="AY130" i="1"/>
  <c r="AW140" i="1"/>
  <c r="AV140" i="1"/>
  <c r="AU140" i="1"/>
  <c r="AW139" i="1"/>
  <c r="AV139" i="1"/>
  <c r="AU139" i="1"/>
  <c r="AW138" i="1"/>
  <c r="AV138" i="1"/>
  <c r="AU138" i="1"/>
  <c r="AW137" i="1"/>
  <c r="AV137" i="1"/>
  <c r="AU137" i="1"/>
  <c r="AW136" i="1"/>
  <c r="AV136" i="1"/>
  <c r="AU136" i="1"/>
  <c r="AW135" i="1"/>
  <c r="AV135" i="1"/>
  <c r="AU135" i="1"/>
  <c r="AW134" i="1"/>
  <c r="AV134" i="1"/>
  <c r="AU134" i="1"/>
  <c r="AW133" i="1"/>
  <c r="AV133" i="1"/>
  <c r="AU133" i="1"/>
  <c r="AW132" i="1"/>
  <c r="AV132" i="1"/>
  <c r="AU132" i="1"/>
  <c r="AW131" i="1"/>
  <c r="AV131" i="1"/>
  <c r="AU131" i="1"/>
  <c r="AW130" i="1"/>
  <c r="AV130" i="1"/>
  <c r="AU130" i="1"/>
  <c r="AS140" i="1"/>
  <c r="AR140" i="1"/>
  <c r="AQ140" i="1"/>
  <c r="AS139" i="1"/>
  <c r="AR139" i="1"/>
  <c r="AQ139" i="1"/>
  <c r="AS138" i="1"/>
  <c r="AR138" i="1"/>
  <c r="AQ138" i="1"/>
  <c r="AS137" i="1"/>
  <c r="AR137" i="1"/>
  <c r="AQ137" i="1"/>
  <c r="AS136" i="1"/>
  <c r="AR136" i="1"/>
  <c r="AQ136" i="1"/>
  <c r="AS135" i="1"/>
  <c r="AR135" i="1"/>
  <c r="AQ135" i="1"/>
  <c r="AS134" i="1"/>
  <c r="AR134" i="1"/>
  <c r="AQ134" i="1"/>
  <c r="AS133" i="1"/>
  <c r="AR133" i="1"/>
  <c r="AQ133" i="1"/>
  <c r="AS132" i="1"/>
  <c r="AR132" i="1"/>
  <c r="AQ132" i="1"/>
  <c r="AS131" i="1"/>
  <c r="AR131" i="1"/>
  <c r="AQ131" i="1"/>
  <c r="AS130" i="1"/>
  <c r="AR130" i="1"/>
  <c r="AQ130" i="1"/>
  <c r="AN130" i="1"/>
  <c r="AO130" i="1"/>
  <c r="AN131" i="1"/>
  <c r="AO131" i="1"/>
  <c r="AN132" i="1"/>
  <c r="AO132" i="1"/>
  <c r="AN133" i="1"/>
  <c r="AO133" i="1"/>
  <c r="AN134" i="1"/>
  <c r="AO134" i="1"/>
  <c r="AN135" i="1"/>
  <c r="AO135" i="1"/>
  <c r="AN136" i="1"/>
  <c r="AO136" i="1"/>
  <c r="AN137" i="1"/>
  <c r="AO137" i="1"/>
  <c r="AN138" i="1"/>
  <c r="AO138" i="1"/>
  <c r="AN139" i="1"/>
  <c r="AO139" i="1"/>
  <c r="AN140" i="1"/>
  <c r="AO140" i="1"/>
  <c r="AM131" i="1"/>
  <c r="AL131" i="1" s="1"/>
  <c r="AM132" i="1"/>
  <c r="AL132" i="1" s="1"/>
  <c r="AM133" i="1"/>
  <c r="AM134" i="1"/>
  <c r="AM135" i="1"/>
  <c r="AL135" i="1" s="1"/>
  <c r="AM136" i="1"/>
  <c r="AL136" i="1" s="1"/>
  <c r="AM137" i="1"/>
  <c r="AM138" i="1"/>
  <c r="AM139" i="1"/>
  <c r="AL139" i="1" s="1"/>
  <c r="AM140" i="1"/>
  <c r="AL140" i="1" s="1"/>
  <c r="AL133" i="1"/>
  <c r="AL134" i="1"/>
  <c r="AL137" i="1"/>
  <c r="AL138" i="1"/>
  <c r="AC140" i="1"/>
  <c r="AB140" i="1"/>
  <c r="AA140" i="1"/>
  <c r="AC139" i="1"/>
  <c r="AB139" i="1"/>
  <c r="AA139" i="1"/>
  <c r="AC138" i="1"/>
  <c r="AB138" i="1"/>
  <c r="AA138" i="1"/>
  <c r="AC137" i="1"/>
  <c r="AB137" i="1"/>
  <c r="AA137" i="1"/>
  <c r="AC136" i="1"/>
  <c r="AB136" i="1"/>
  <c r="AA136" i="1"/>
  <c r="AC135" i="1"/>
  <c r="AB135" i="1"/>
  <c r="AA135" i="1"/>
  <c r="AC134" i="1"/>
  <c r="AB134" i="1"/>
  <c r="AA134" i="1"/>
  <c r="AC133" i="1"/>
  <c r="AB133" i="1"/>
  <c r="AA133" i="1"/>
  <c r="AC132" i="1"/>
  <c r="AB132" i="1"/>
  <c r="AA132" i="1"/>
  <c r="AC131" i="1"/>
  <c r="AB131" i="1"/>
  <c r="AA131" i="1"/>
  <c r="AC130" i="1"/>
  <c r="AB130" i="1"/>
  <c r="AA130" i="1"/>
  <c r="Y140" i="1"/>
  <c r="X140" i="1"/>
  <c r="W140" i="1"/>
  <c r="Y139" i="1"/>
  <c r="X139" i="1"/>
  <c r="W139" i="1"/>
  <c r="Y138" i="1"/>
  <c r="X138" i="1"/>
  <c r="W138" i="1"/>
  <c r="Y137" i="1"/>
  <c r="X137" i="1"/>
  <c r="W137" i="1"/>
  <c r="Y136" i="1"/>
  <c r="X136" i="1"/>
  <c r="W136" i="1"/>
  <c r="Y135" i="1"/>
  <c r="X135" i="1"/>
  <c r="W135" i="1"/>
  <c r="Y134" i="1"/>
  <c r="X134" i="1"/>
  <c r="W134" i="1"/>
  <c r="Y133" i="1"/>
  <c r="X133" i="1"/>
  <c r="W133" i="1"/>
  <c r="Y132" i="1"/>
  <c r="X132" i="1"/>
  <c r="W132" i="1"/>
  <c r="Y131" i="1"/>
  <c r="X131" i="1"/>
  <c r="W131" i="1"/>
  <c r="Y130" i="1"/>
  <c r="X130" i="1"/>
  <c r="W130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O131" i="1"/>
  <c r="O132" i="1"/>
  <c r="O133" i="1"/>
  <c r="O134" i="1"/>
  <c r="O135" i="1"/>
  <c r="O136" i="1"/>
  <c r="O137" i="1"/>
  <c r="O138" i="1"/>
  <c r="O139" i="1"/>
  <c r="O140" i="1"/>
  <c r="AM130" i="1"/>
  <c r="O130" i="1"/>
  <c r="AN129" i="1"/>
  <c r="AO129" i="1"/>
  <c r="AM129" i="1"/>
  <c r="P129" i="1"/>
  <c r="Q129" i="1"/>
  <c r="O129" i="1"/>
  <c r="BA128" i="1"/>
  <c r="AZ128" i="1"/>
  <c r="AY128" i="1"/>
  <c r="AW128" i="1"/>
  <c r="AV128" i="1"/>
  <c r="AU128" i="1"/>
  <c r="AS128" i="1"/>
  <c r="AR128" i="1"/>
  <c r="AQ128" i="1"/>
  <c r="AN128" i="1"/>
  <c r="AO128" i="1"/>
  <c r="AM128" i="1"/>
  <c r="AC128" i="1"/>
  <c r="AB128" i="1"/>
  <c r="AA128" i="1"/>
  <c r="Y128" i="1"/>
  <c r="X128" i="1"/>
  <c r="W128" i="1"/>
  <c r="U128" i="1"/>
  <c r="T128" i="1"/>
  <c r="S128" i="1"/>
  <c r="P128" i="1"/>
  <c r="Q128" i="1"/>
  <c r="O128" i="1"/>
  <c r="BA127" i="1"/>
  <c r="AZ127" i="1"/>
  <c r="AY127" i="1"/>
  <c r="AW127" i="1"/>
  <c r="AV127" i="1"/>
  <c r="AU127" i="1"/>
  <c r="AS127" i="1"/>
  <c r="AR127" i="1"/>
  <c r="AQ127" i="1"/>
  <c r="AM127" i="1"/>
  <c r="AN127" i="1"/>
  <c r="AO127" i="1"/>
  <c r="AC127" i="1"/>
  <c r="AB127" i="1"/>
  <c r="AA127" i="1"/>
  <c r="Y127" i="1"/>
  <c r="X127" i="1"/>
  <c r="W127" i="1"/>
  <c r="U127" i="1"/>
  <c r="T127" i="1"/>
  <c r="S127" i="1"/>
  <c r="P127" i="1"/>
  <c r="Q127" i="1"/>
  <c r="O127" i="1"/>
  <c r="BA126" i="1"/>
  <c r="AZ126" i="1"/>
  <c r="AY126" i="1"/>
  <c r="AW126" i="1"/>
  <c r="AV126" i="1"/>
  <c r="AU126" i="1"/>
  <c r="AS126" i="1"/>
  <c r="AR126" i="1"/>
  <c r="AQ126" i="1"/>
  <c r="AN126" i="1"/>
  <c r="AO126" i="1"/>
  <c r="AM126" i="1"/>
  <c r="AC126" i="1"/>
  <c r="AB126" i="1"/>
  <c r="AA126" i="1"/>
  <c r="Y126" i="1"/>
  <c r="X126" i="1"/>
  <c r="W126" i="1"/>
  <c r="U126" i="1"/>
  <c r="T126" i="1"/>
  <c r="S126" i="1"/>
  <c r="P126" i="1"/>
  <c r="Q126" i="1"/>
  <c r="O126" i="1"/>
  <c r="BA125" i="1"/>
  <c r="AZ125" i="1"/>
  <c r="AY125" i="1"/>
  <c r="AW125" i="1"/>
  <c r="AV125" i="1"/>
  <c r="AU125" i="1"/>
  <c r="AS125" i="1"/>
  <c r="AR125" i="1"/>
  <c r="AQ125" i="1"/>
  <c r="AN125" i="1"/>
  <c r="AO125" i="1"/>
  <c r="AM125" i="1"/>
  <c r="AL141" i="1" l="1"/>
  <c r="AC125" i="1"/>
  <c r="AB125" i="1"/>
  <c r="AA125" i="1"/>
  <c r="Y125" i="1"/>
  <c r="X125" i="1"/>
  <c r="W125" i="1"/>
  <c r="U125" i="1"/>
  <c r="T125" i="1"/>
  <c r="S125" i="1"/>
  <c r="P125" i="1"/>
  <c r="Q125" i="1"/>
  <c r="O125" i="1"/>
  <c r="BA88" i="1"/>
  <c r="AZ88" i="1"/>
  <c r="AY88" i="1"/>
  <c r="AW88" i="1"/>
  <c r="AV88" i="1"/>
  <c r="AU88" i="1"/>
  <c r="AS88" i="1"/>
  <c r="AR88" i="1"/>
  <c r="AQ88" i="1"/>
  <c r="AN88" i="1"/>
  <c r="AO88" i="1"/>
  <c r="AQ89" i="1"/>
  <c r="AR89" i="1"/>
  <c r="AS89" i="1"/>
  <c r="AU89" i="1"/>
  <c r="AV89" i="1"/>
  <c r="AW89" i="1"/>
  <c r="AN89" i="1"/>
  <c r="AO89" i="1"/>
  <c r="AM88" i="1"/>
  <c r="BA124" i="1" l="1"/>
  <c r="AZ124" i="1"/>
  <c r="AY124" i="1"/>
  <c r="AW124" i="1"/>
  <c r="AV124" i="1"/>
  <c r="AU124" i="1"/>
  <c r="AS124" i="1"/>
  <c r="AR124" i="1"/>
  <c r="AQ124" i="1"/>
  <c r="AN124" i="1"/>
  <c r="AO124" i="1"/>
  <c r="AM124" i="1"/>
  <c r="AC124" i="1"/>
  <c r="AB124" i="1"/>
  <c r="AA124" i="1"/>
  <c r="Y124" i="1"/>
  <c r="X124" i="1"/>
  <c r="W124" i="1"/>
  <c r="U124" i="1"/>
  <c r="T124" i="1"/>
  <c r="S124" i="1"/>
  <c r="P124" i="1"/>
  <c r="Q124" i="1"/>
  <c r="O124" i="1"/>
  <c r="BA123" i="1"/>
  <c r="AZ123" i="1"/>
  <c r="AY123" i="1"/>
  <c r="AW123" i="1"/>
  <c r="AV123" i="1"/>
  <c r="AU123" i="1"/>
  <c r="AS123" i="1"/>
  <c r="AR123" i="1"/>
  <c r="AQ123" i="1"/>
  <c r="AO123" i="1"/>
  <c r="AN123" i="1"/>
  <c r="AM123" i="1"/>
  <c r="AC123" i="1"/>
  <c r="AB123" i="1"/>
  <c r="AA123" i="1"/>
  <c r="Y123" i="1"/>
  <c r="X123" i="1"/>
  <c r="W123" i="1"/>
  <c r="U123" i="1"/>
  <c r="T123" i="1"/>
  <c r="S123" i="1"/>
  <c r="P123" i="1"/>
  <c r="Q123" i="1"/>
  <c r="O123" i="1"/>
  <c r="BA122" i="1"/>
  <c r="AZ122" i="1"/>
  <c r="AY122" i="1"/>
  <c r="BA121" i="1"/>
  <c r="AZ121" i="1"/>
  <c r="AY121" i="1"/>
  <c r="BA120" i="1"/>
  <c r="AZ120" i="1"/>
  <c r="AY120" i="1"/>
  <c r="AW122" i="1"/>
  <c r="AV122" i="1"/>
  <c r="AU122" i="1"/>
  <c r="AW121" i="1"/>
  <c r="AV121" i="1"/>
  <c r="AU121" i="1"/>
  <c r="AW120" i="1"/>
  <c r="AV120" i="1"/>
  <c r="AU120" i="1"/>
  <c r="AS122" i="1"/>
  <c r="AR122" i="1"/>
  <c r="AQ122" i="1"/>
  <c r="AS121" i="1"/>
  <c r="AR121" i="1"/>
  <c r="AQ121" i="1"/>
  <c r="AS120" i="1"/>
  <c r="AR120" i="1"/>
  <c r="AQ120" i="1"/>
  <c r="AO122" i="1"/>
  <c r="AN122" i="1"/>
  <c r="AM122" i="1"/>
  <c r="AO121" i="1"/>
  <c r="AN121" i="1"/>
  <c r="AM121" i="1"/>
  <c r="AO120" i="1"/>
  <c r="AN120" i="1"/>
  <c r="AM120" i="1"/>
  <c r="AC122" i="1"/>
  <c r="AB122" i="1"/>
  <c r="AA122" i="1"/>
  <c r="AC121" i="1"/>
  <c r="AB121" i="1"/>
  <c r="AA121" i="1"/>
  <c r="AC120" i="1"/>
  <c r="AB120" i="1"/>
  <c r="AA120" i="1"/>
  <c r="Y122" i="1"/>
  <c r="X122" i="1"/>
  <c r="W122" i="1"/>
  <c r="Y121" i="1"/>
  <c r="X121" i="1"/>
  <c r="W121" i="1"/>
  <c r="Y120" i="1"/>
  <c r="X120" i="1"/>
  <c r="W120" i="1"/>
  <c r="U122" i="1"/>
  <c r="T122" i="1"/>
  <c r="S122" i="1"/>
  <c r="U121" i="1"/>
  <c r="T121" i="1"/>
  <c r="S121" i="1"/>
  <c r="U120" i="1"/>
  <c r="T120" i="1"/>
  <c r="S120" i="1"/>
  <c r="P120" i="1"/>
  <c r="Q120" i="1"/>
  <c r="P121" i="1"/>
  <c r="Q121" i="1"/>
  <c r="P122" i="1"/>
  <c r="Q122" i="1"/>
  <c r="O121" i="1"/>
  <c r="O122" i="1"/>
  <c r="O120" i="1"/>
  <c r="BA119" i="1"/>
  <c r="AZ119" i="1"/>
  <c r="AY119" i="1"/>
  <c r="BA118" i="1"/>
  <c r="AZ118" i="1"/>
  <c r="AY118" i="1"/>
  <c r="BA117" i="1"/>
  <c r="AZ117" i="1"/>
  <c r="AY117" i="1"/>
  <c r="BA116" i="1"/>
  <c r="AZ116" i="1"/>
  <c r="AY116" i="1"/>
  <c r="BA115" i="1"/>
  <c r="AZ115" i="1"/>
  <c r="AY115" i="1"/>
  <c r="BA114" i="1"/>
  <c r="AZ114" i="1"/>
  <c r="AY114" i="1"/>
  <c r="BA113" i="1"/>
  <c r="AZ113" i="1"/>
  <c r="AY113" i="1"/>
  <c r="BA112" i="1"/>
  <c r="AZ112" i="1"/>
  <c r="AY112" i="1"/>
  <c r="BA111" i="1"/>
  <c r="AZ111" i="1"/>
  <c r="AY111" i="1"/>
  <c r="BA110" i="1"/>
  <c r="AZ110" i="1"/>
  <c r="AY110" i="1"/>
  <c r="BA109" i="1"/>
  <c r="AZ109" i="1"/>
  <c r="AY109" i="1"/>
  <c r="BA108" i="1"/>
  <c r="AZ108" i="1"/>
  <c r="AY108" i="1"/>
  <c r="BA107" i="1"/>
  <c r="AZ107" i="1"/>
  <c r="AY107" i="1"/>
  <c r="BA106" i="1"/>
  <c r="AZ106" i="1"/>
  <c r="AY106" i="1"/>
  <c r="AW119" i="1"/>
  <c r="AV119" i="1"/>
  <c r="AU119" i="1"/>
  <c r="AW118" i="1"/>
  <c r="AV118" i="1"/>
  <c r="AU118" i="1"/>
  <c r="AW117" i="1"/>
  <c r="AV117" i="1"/>
  <c r="AU117" i="1"/>
  <c r="AW116" i="1"/>
  <c r="AV116" i="1"/>
  <c r="AU116" i="1"/>
  <c r="AW115" i="1"/>
  <c r="AV115" i="1"/>
  <c r="AU115" i="1"/>
  <c r="AW114" i="1"/>
  <c r="AV114" i="1"/>
  <c r="AU114" i="1"/>
  <c r="AW113" i="1"/>
  <c r="AV113" i="1"/>
  <c r="AU113" i="1"/>
  <c r="AW112" i="1"/>
  <c r="AV112" i="1"/>
  <c r="AU112" i="1"/>
  <c r="AW111" i="1"/>
  <c r="AV111" i="1"/>
  <c r="AU111" i="1"/>
  <c r="AW110" i="1"/>
  <c r="AV110" i="1"/>
  <c r="AU110" i="1"/>
  <c r="AW109" i="1"/>
  <c r="AV109" i="1"/>
  <c r="AU109" i="1"/>
  <c r="AW108" i="1"/>
  <c r="AV108" i="1"/>
  <c r="AU108" i="1"/>
  <c r="AW107" i="1"/>
  <c r="AV107" i="1"/>
  <c r="AU107" i="1"/>
  <c r="AW106" i="1"/>
  <c r="AV106" i="1"/>
  <c r="AU106" i="1"/>
  <c r="AS119" i="1"/>
  <c r="AR119" i="1"/>
  <c r="AQ119" i="1"/>
  <c r="AS118" i="1"/>
  <c r="AR118" i="1"/>
  <c r="AQ118" i="1"/>
  <c r="AS117" i="1"/>
  <c r="AR117" i="1"/>
  <c r="AQ117" i="1"/>
  <c r="AS116" i="1"/>
  <c r="AR116" i="1"/>
  <c r="AQ116" i="1"/>
  <c r="AS115" i="1"/>
  <c r="AR115" i="1"/>
  <c r="AQ115" i="1"/>
  <c r="AS114" i="1"/>
  <c r="AR114" i="1"/>
  <c r="AQ114" i="1"/>
  <c r="AS113" i="1"/>
  <c r="AR113" i="1"/>
  <c r="AQ113" i="1"/>
  <c r="AS112" i="1"/>
  <c r="AR112" i="1"/>
  <c r="AQ112" i="1"/>
  <c r="AS111" i="1"/>
  <c r="AR111" i="1"/>
  <c r="AQ111" i="1"/>
  <c r="AS110" i="1"/>
  <c r="AR110" i="1"/>
  <c r="AQ110" i="1"/>
  <c r="AS109" i="1"/>
  <c r="AR109" i="1"/>
  <c r="AQ109" i="1"/>
  <c r="AS108" i="1"/>
  <c r="AR108" i="1"/>
  <c r="AQ108" i="1"/>
  <c r="AS107" i="1"/>
  <c r="AR107" i="1"/>
  <c r="AQ107" i="1"/>
  <c r="AS106" i="1"/>
  <c r="AR106" i="1"/>
  <c r="AQ106" i="1"/>
  <c r="AO119" i="1"/>
  <c r="AN119" i="1"/>
  <c r="AM119" i="1"/>
  <c r="AO118" i="1"/>
  <c r="AN118" i="1"/>
  <c r="AM118" i="1"/>
  <c r="AO117" i="1"/>
  <c r="AN117" i="1"/>
  <c r="AM117" i="1"/>
  <c r="AO116" i="1"/>
  <c r="AN116" i="1"/>
  <c r="AM116" i="1"/>
  <c r="AO115" i="1"/>
  <c r="AN115" i="1"/>
  <c r="AM115" i="1"/>
  <c r="AO114" i="1"/>
  <c r="AN114" i="1"/>
  <c r="AM114" i="1"/>
  <c r="AO113" i="1"/>
  <c r="AN113" i="1"/>
  <c r="AM113" i="1"/>
  <c r="AO112" i="1"/>
  <c r="AN112" i="1"/>
  <c r="AM112" i="1"/>
  <c r="AO111" i="1"/>
  <c r="AN111" i="1"/>
  <c r="AM111" i="1"/>
  <c r="AO110" i="1"/>
  <c r="AN110" i="1"/>
  <c r="AM110" i="1"/>
  <c r="AO109" i="1"/>
  <c r="AN109" i="1"/>
  <c r="AM109" i="1"/>
  <c r="AO108" i="1"/>
  <c r="AN108" i="1"/>
  <c r="AM108" i="1"/>
  <c r="AO107" i="1"/>
  <c r="AN107" i="1"/>
  <c r="AM107" i="1"/>
  <c r="AO106" i="1"/>
  <c r="AN106" i="1"/>
  <c r="AM106" i="1"/>
  <c r="AC119" i="1"/>
  <c r="AB119" i="1"/>
  <c r="AA119" i="1"/>
  <c r="AC118" i="1"/>
  <c r="AB118" i="1"/>
  <c r="AA118" i="1"/>
  <c r="AC117" i="1"/>
  <c r="AB117" i="1"/>
  <c r="AA117" i="1"/>
  <c r="AC116" i="1"/>
  <c r="AB116" i="1"/>
  <c r="AA116" i="1"/>
  <c r="AC115" i="1"/>
  <c r="AB115" i="1"/>
  <c r="AA115" i="1"/>
  <c r="AC114" i="1"/>
  <c r="AB114" i="1"/>
  <c r="AA114" i="1"/>
  <c r="AC113" i="1"/>
  <c r="AB113" i="1"/>
  <c r="AA113" i="1"/>
  <c r="AC112" i="1"/>
  <c r="AB112" i="1"/>
  <c r="AA112" i="1"/>
  <c r="AC111" i="1"/>
  <c r="AB111" i="1"/>
  <c r="AA111" i="1"/>
  <c r="AC110" i="1"/>
  <c r="AB110" i="1"/>
  <c r="AA110" i="1"/>
  <c r="AC109" i="1"/>
  <c r="AB109" i="1"/>
  <c r="AA109" i="1"/>
  <c r="AC108" i="1"/>
  <c r="AB108" i="1"/>
  <c r="AA108" i="1"/>
  <c r="AC107" i="1"/>
  <c r="AB107" i="1"/>
  <c r="AA107" i="1"/>
  <c r="AC106" i="1"/>
  <c r="AB106" i="1"/>
  <c r="AA106" i="1"/>
  <c r="Y119" i="1"/>
  <c r="X119" i="1"/>
  <c r="W119" i="1"/>
  <c r="Y118" i="1"/>
  <c r="X118" i="1"/>
  <c r="W118" i="1"/>
  <c r="Y117" i="1"/>
  <c r="X117" i="1"/>
  <c r="W117" i="1"/>
  <c r="Y116" i="1"/>
  <c r="X116" i="1"/>
  <c r="W116" i="1"/>
  <c r="Y115" i="1"/>
  <c r="X115" i="1"/>
  <c r="W115" i="1"/>
  <c r="Y114" i="1"/>
  <c r="X114" i="1"/>
  <c r="W114" i="1"/>
  <c r="Y113" i="1"/>
  <c r="X113" i="1"/>
  <c r="W113" i="1"/>
  <c r="Y112" i="1"/>
  <c r="X112" i="1"/>
  <c r="W112" i="1"/>
  <c r="Y111" i="1"/>
  <c r="X111" i="1"/>
  <c r="W111" i="1"/>
  <c r="Y110" i="1"/>
  <c r="X110" i="1"/>
  <c r="W110" i="1"/>
  <c r="Y109" i="1"/>
  <c r="X109" i="1"/>
  <c r="W109" i="1"/>
  <c r="Y108" i="1"/>
  <c r="X108" i="1"/>
  <c r="W108" i="1"/>
  <c r="Y107" i="1"/>
  <c r="X107" i="1"/>
  <c r="W107" i="1"/>
  <c r="Y106" i="1"/>
  <c r="X106" i="1"/>
  <c r="W106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06" i="1"/>
  <c r="BA105" i="1"/>
  <c r="AZ105" i="1"/>
  <c r="AY105" i="1"/>
  <c r="AW105" i="1"/>
  <c r="AV105" i="1"/>
  <c r="AU105" i="1"/>
  <c r="AS105" i="1"/>
  <c r="AR105" i="1"/>
  <c r="AQ105" i="1"/>
  <c r="AO105" i="1"/>
  <c r="AN105" i="1"/>
  <c r="AM105" i="1"/>
  <c r="AC105" i="1"/>
  <c r="AB105" i="1"/>
  <c r="AA105" i="1"/>
  <c r="Y105" i="1"/>
  <c r="X105" i="1"/>
  <c r="W105" i="1"/>
  <c r="U105" i="1"/>
  <c r="T105" i="1"/>
  <c r="S105" i="1"/>
  <c r="P105" i="1"/>
  <c r="Q105" i="1"/>
  <c r="O105" i="1"/>
  <c r="BA104" i="1"/>
  <c r="AZ104" i="1"/>
  <c r="AY104" i="1"/>
  <c r="BA103" i="1"/>
  <c r="AZ103" i="1"/>
  <c r="AY103" i="1"/>
  <c r="AW104" i="1"/>
  <c r="AV104" i="1"/>
  <c r="AU104" i="1"/>
  <c r="AW103" i="1"/>
  <c r="AV103" i="1"/>
  <c r="AU103" i="1"/>
  <c r="AS104" i="1"/>
  <c r="AR104" i="1"/>
  <c r="AQ104" i="1"/>
  <c r="AS103" i="1"/>
  <c r="AR103" i="1"/>
  <c r="AQ103" i="1"/>
  <c r="AO104" i="1"/>
  <c r="AN104" i="1"/>
  <c r="AM104" i="1"/>
  <c r="AO103" i="1"/>
  <c r="AN103" i="1"/>
  <c r="AM103" i="1"/>
  <c r="AC104" i="1"/>
  <c r="AB104" i="1"/>
  <c r="AA104" i="1"/>
  <c r="AC103" i="1"/>
  <c r="AB103" i="1"/>
  <c r="AA103" i="1"/>
  <c r="Y104" i="1"/>
  <c r="X104" i="1"/>
  <c r="W104" i="1"/>
  <c r="Y103" i="1"/>
  <c r="X103" i="1"/>
  <c r="W103" i="1"/>
  <c r="U104" i="1"/>
  <c r="T104" i="1"/>
  <c r="S104" i="1"/>
  <c r="U103" i="1"/>
  <c r="T103" i="1"/>
  <c r="S103" i="1"/>
  <c r="P103" i="1"/>
  <c r="Q103" i="1"/>
  <c r="P104" i="1"/>
  <c r="Q104" i="1"/>
  <c r="O104" i="1"/>
  <c r="O103" i="1"/>
  <c r="BA102" i="1"/>
  <c r="AZ102" i="1"/>
  <c r="AY102" i="1"/>
  <c r="BA101" i="1"/>
  <c r="AZ101" i="1"/>
  <c r="AY101" i="1"/>
  <c r="BA100" i="1"/>
  <c r="AZ100" i="1"/>
  <c r="AY100" i="1"/>
  <c r="BA99" i="1"/>
  <c r="AZ99" i="1"/>
  <c r="AY99" i="1"/>
  <c r="AW102" i="1"/>
  <c r="AV102" i="1"/>
  <c r="AU102" i="1"/>
  <c r="AW101" i="1"/>
  <c r="AV101" i="1"/>
  <c r="AU101" i="1"/>
  <c r="AW100" i="1"/>
  <c r="AV100" i="1"/>
  <c r="AU100" i="1"/>
  <c r="AW99" i="1"/>
  <c r="AV99" i="1"/>
  <c r="AU99" i="1"/>
  <c r="AS102" i="1"/>
  <c r="AR102" i="1"/>
  <c r="AQ102" i="1"/>
  <c r="AS101" i="1"/>
  <c r="AR101" i="1"/>
  <c r="AQ101" i="1"/>
  <c r="AS100" i="1"/>
  <c r="AR100" i="1"/>
  <c r="AQ100" i="1"/>
  <c r="AS99" i="1"/>
  <c r="AR99" i="1"/>
  <c r="AQ99" i="1"/>
  <c r="AO102" i="1"/>
  <c r="AN102" i="1"/>
  <c r="AM102" i="1"/>
  <c r="AO101" i="1"/>
  <c r="AN101" i="1"/>
  <c r="AM101" i="1"/>
  <c r="AO100" i="1"/>
  <c r="AN100" i="1"/>
  <c r="AM100" i="1"/>
  <c r="AO99" i="1"/>
  <c r="AN99" i="1"/>
  <c r="AM99" i="1"/>
  <c r="AC102" i="1"/>
  <c r="AB102" i="1"/>
  <c r="AA102" i="1"/>
  <c r="AC101" i="1"/>
  <c r="AB101" i="1"/>
  <c r="AA101" i="1"/>
  <c r="AC100" i="1"/>
  <c r="AB100" i="1"/>
  <c r="AA100" i="1"/>
  <c r="AC99" i="1"/>
  <c r="AB99" i="1"/>
  <c r="AA99" i="1"/>
  <c r="Y102" i="1"/>
  <c r="X102" i="1"/>
  <c r="W102" i="1"/>
  <c r="Y101" i="1"/>
  <c r="X101" i="1"/>
  <c r="W101" i="1"/>
  <c r="Y100" i="1"/>
  <c r="X100" i="1"/>
  <c r="W100" i="1"/>
  <c r="Y99" i="1"/>
  <c r="X99" i="1"/>
  <c r="W99" i="1"/>
  <c r="U102" i="1"/>
  <c r="T102" i="1"/>
  <c r="S102" i="1"/>
  <c r="U101" i="1"/>
  <c r="T101" i="1"/>
  <c r="S101" i="1"/>
  <c r="U100" i="1"/>
  <c r="T100" i="1"/>
  <c r="S100" i="1"/>
  <c r="U99" i="1"/>
  <c r="T99" i="1"/>
  <c r="S99" i="1"/>
  <c r="P99" i="1"/>
  <c r="Q99" i="1"/>
  <c r="P100" i="1"/>
  <c r="Q100" i="1"/>
  <c r="P101" i="1"/>
  <c r="Q101" i="1"/>
  <c r="P102" i="1"/>
  <c r="Q102" i="1"/>
  <c r="O100" i="1"/>
  <c r="O101" i="1"/>
  <c r="O102" i="1"/>
  <c r="O99" i="1"/>
  <c r="BA98" i="1"/>
  <c r="AZ98" i="1"/>
  <c r="AY98" i="1"/>
  <c r="AW98" i="1"/>
  <c r="AV98" i="1"/>
  <c r="AU98" i="1"/>
  <c r="AS98" i="1"/>
  <c r="AR98" i="1"/>
  <c r="AQ98" i="1"/>
  <c r="AO98" i="1"/>
  <c r="AN98" i="1"/>
  <c r="AM98" i="1"/>
  <c r="AC98" i="1"/>
  <c r="AB98" i="1"/>
  <c r="AA98" i="1"/>
  <c r="Y98" i="1"/>
  <c r="X98" i="1"/>
  <c r="W98" i="1"/>
  <c r="U98" i="1"/>
  <c r="T98" i="1"/>
  <c r="S98" i="1"/>
  <c r="P98" i="1"/>
  <c r="Q98" i="1"/>
  <c r="O98" i="1"/>
  <c r="BA97" i="1"/>
  <c r="AZ97" i="1"/>
  <c r="AY97" i="1"/>
  <c r="BA96" i="1"/>
  <c r="AZ96" i="1"/>
  <c r="AY96" i="1"/>
  <c r="AW97" i="1"/>
  <c r="AV97" i="1"/>
  <c r="AU97" i="1"/>
  <c r="AW96" i="1"/>
  <c r="AV96" i="1"/>
  <c r="AU96" i="1"/>
  <c r="AS97" i="1"/>
  <c r="AR97" i="1"/>
  <c r="AQ97" i="1"/>
  <c r="AS96" i="1"/>
  <c r="AR96" i="1"/>
  <c r="AQ96" i="1"/>
  <c r="AO97" i="1"/>
  <c r="AN97" i="1"/>
  <c r="AM97" i="1"/>
  <c r="AO96" i="1"/>
  <c r="AN96" i="1"/>
  <c r="AM96" i="1"/>
  <c r="AC97" i="1"/>
  <c r="AB97" i="1"/>
  <c r="AA97" i="1"/>
  <c r="AC96" i="1"/>
  <c r="AB96" i="1"/>
  <c r="AA96" i="1"/>
  <c r="Y97" i="1"/>
  <c r="X97" i="1"/>
  <c r="W97" i="1"/>
  <c r="Y96" i="1"/>
  <c r="X96" i="1"/>
  <c r="W96" i="1"/>
  <c r="U97" i="1"/>
  <c r="T97" i="1"/>
  <c r="S97" i="1"/>
  <c r="U96" i="1"/>
  <c r="T96" i="1"/>
  <c r="S96" i="1"/>
  <c r="P96" i="1"/>
  <c r="Q96" i="1"/>
  <c r="P97" i="1"/>
  <c r="Q97" i="1"/>
  <c r="O97" i="1"/>
  <c r="O96" i="1"/>
  <c r="BA95" i="1"/>
  <c r="AZ95" i="1"/>
  <c r="AY95" i="1"/>
  <c r="AW95" i="1"/>
  <c r="AV95" i="1"/>
  <c r="AU95" i="1"/>
  <c r="AS95" i="1"/>
  <c r="AR95" i="1"/>
  <c r="AQ95" i="1"/>
  <c r="AO95" i="1"/>
  <c r="AN95" i="1"/>
  <c r="AM95" i="1"/>
  <c r="AC95" i="1"/>
  <c r="AB95" i="1"/>
  <c r="AA95" i="1"/>
  <c r="Y95" i="1"/>
  <c r="X95" i="1"/>
  <c r="W95" i="1"/>
  <c r="U95" i="1"/>
  <c r="T95" i="1"/>
  <c r="S95" i="1"/>
  <c r="P95" i="1"/>
  <c r="Q95" i="1"/>
  <c r="O95" i="1"/>
  <c r="BA94" i="1"/>
  <c r="AZ94" i="1"/>
  <c r="AY94" i="1"/>
  <c r="BA93" i="1"/>
  <c r="AZ93" i="1"/>
  <c r="AY93" i="1"/>
  <c r="BA92" i="1"/>
  <c r="AZ92" i="1"/>
  <c r="AY92" i="1"/>
  <c r="AW94" i="1"/>
  <c r="AV94" i="1"/>
  <c r="AU94" i="1"/>
  <c r="AW93" i="1"/>
  <c r="AV93" i="1"/>
  <c r="AU93" i="1"/>
  <c r="AW92" i="1"/>
  <c r="AV92" i="1"/>
  <c r="AU92" i="1"/>
  <c r="AS94" i="1"/>
  <c r="AR94" i="1"/>
  <c r="AQ94" i="1"/>
  <c r="AS93" i="1"/>
  <c r="AR93" i="1"/>
  <c r="AQ93" i="1"/>
  <c r="AS92" i="1"/>
  <c r="AR92" i="1"/>
  <c r="AQ92" i="1"/>
  <c r="AO94" i="1"/>
  <c r="AN94" i="1"/>
  <c r="AM94" i="1"/>
  <c r="AO93" i="1"/>
  <c r="AN93" i="1"/>
  <c r="AM93" i="1"/>
  <c r="AO92" i="1"/>
  <c r="AN92" i="1"/>
  <c r="AM92" i="1"/>
  <c r="AC94" i="1"/>
  <c r="AB94" i="1"/>
  <c r="AA94" i="1"/>
  <c r="AC93" i="1"/>
  <c r="AB93" i="1"/>
  <c r="AA93" i="1"/>
  <c r="AC92" i="1"/>
  <c r="AB92" i="1"/>
  <c r="AA92" i="1"/>
  <c r="Y94" i="1"/>
  <c r="X94" i="1"/>
  <c r="W94" i="1"/>
  <c r="Y93" i="1"/>
  <c r="X93" i="1"/>
  <c r="W93" i="1"/>
  <c r="Y92" i="1"/>
  <c r="X92" i="1"/>
  <c r="W92" i="1"/>
  <c r="U94" i="1"/>
  <c r="T94" i="1"/>
  <c r="S94" i="1"/>
  <c r="U93" i="1"/>
  <c r="T93" i="1"/>
  <c r="S93" i="1"/>
  <c r="U92" i="1"/>
  <c r="T92" i="1"/>
  <c r="S92" i="1"/>
  <c r="P92" i="1"/>
  <c r="Q92" i="1"/>
  <c r="P93" i="1"/>
  <c r="Q93" i="1"/>
  <c r="P94" i="1"/>
  <c r="Q94" i="1"/>
  <c r="O93" i="1"/>
  <c r="O94" i="1"/>
  <c r="O92" i="1"/>
  <c r="BA91" i="1"/>
  <c r="AZ91" i="1"/>
  <c r="AY91" i="1"/>
  <c r="BA90" i="1"/>
  <c r="AZ90" i="1"/>
  <c r="AY90" i="1"/>
  <c r="BA89" i="1"/>
  <c r="AZ89" i="1"/>
  <c r="AY89" i="1"/>
  <c r="AW91" i="1"/>
  <c r="AV91" i="1"/>
  <c r="AU91" i="1"/>
  <c r="AW90" i="1"/>
  <c r="AV90" i="1"/>
  <c r="AU90" i="1"/>
  <c r="AS91" i="1"/>
  <c r="AR91" i="1"/>
  <c r="AQ91" i="1"/>
  <c r="AS90" i="1"/>
  <c r="AR90" i="1"/>
  <c r="AQ90" i="1"/>
  <c r="AO91" i="1"/>
  <c r="AN91" i="1"/>
  <c r="AM91" i="1"/>
  <c r="AO90" i="1"/>
  <c r="AN90" i="1"/>
  <c r="AM90" i="1"/>
  <c r="AM89" i="1"/>
  <c r="AC91" i="1"/>
  <c r="AB91" i="1"/>
  <c r="AA91" i="1"/>
  <c r="AC90" i="1"/>
  <c r="AB90" i="1"/>
  <c r="AA90" i="1"/>
  <c r="AC89" i="1"/>
  <c r="AB89" i="1"/>
  <c r="AA89" i="1"/>
  <c r="Y91" i="1"/>
  <c r="X91" i="1"/>
  <c r="W91" i="1"/>
  <c r="Y90" i="1"/>
  <c r="X90" i="1"/>
  <c r="W90" i="1"/>
  <c r="Y89" i="1"/>
  <c r="X89" i="1"/>
  <c r="W89" i="1"/>
  <c r="U91" i="1"/>
  <c r="T91" i="1"/>
  <c r="S91" i="1"/>
  <c r="U90" i="1"/>
  <c r="T90" i="1"/>
  <c r="S90" i="1"/>
  <c r="U89" i="1"/>
  <c r="T89" i="1"/>
  <c r="S89" i="1"/>
  <c r="P89" i="1"/>
  <c r="Q89" i="1"/>
  <c r="P90" i="1"/>
  <c r="Q90" i="1"/>
  <c r="P91" i="1"/>
  <c r="Q91" i="1"/>
  <c r="O90" i="1"/>
  <c r="O91" i="1"/>
  <c r="O89" i="1"/>
  <c r="AC88" i="1"/>
  <c r="AB88" i="1"/>
  <c r="AA88" i="1"/>
  <c r="Y88" i="1"/>
  <c r="X88" i="1"/>
  <c r="W88" i="1"/>
  <c r="U88" i="1"/>
  <c r="T88" i="1"/>
  <c r="S88" i="1"/>
  <c r="P88" i="1"/>
  <c r="Q88" i="1"/>
  <c r="O88" i="1"/>
  <c r="AH13" i="7"/>
  <c r="AD13" i="7"/>
  <c r="Z13" i="7"/>
  <c r="V13" i="7"/>
  <c r="R13" i="7"/>
  <c r="N13" i="7"/>
  <c r="J13" i="7"/>
  <c r="F13" i="7"/>
  <c r="AH12" i="7"/>
  <c r="AD12" i="7"/>
  <c r="Z12" i="7"/>
  <c r="V12" i="7"/>
  <c r="R12" i="7"/>
  <c r="N12" i="7"/>
  <c r="J12" i="7"/>
  <c r="F12" i="7"/>
  <c r="AH11" i="7"/>
  <c r="AD11" i="7"/>
  <c r="Z11" i="7"/>
  <c r="V11" i="7"/>
  <c r="R11" i="7"/>
  <c r="N11" i="7"/>
  <c r="J11" i="7"/>
  <c r="F11" i="7"/>
  <c r="AH10" i="7"/>
  <c r="AD10" i="7"/>
  <c r="Z10" i="7"/>
  <c r="V10" i="7"/>
  <c r="R10" i="7"/>
  <c r="N10" i="7"/>
  <c r="J10" i="7"/>
  <c r="F10" i="7"/>
  <c r="AK9" i="7"/>
  <c r="AJ9" i="7"/>
  <c r="AI9" i="7"/>
  <c r="AH9" i="7" s="1"/>
  <c r="AG9" i="7"/>
  <c r="AD9" i="7" s="1"/>
  <c r="AF9" i="7"/>
  <c r="AE9" i="7"/>
  <c r="AC9" i="7"/>
  <c r="Z9" i="7" s="1"/>
  <c r="AB9" i="7"/>
  <c r="AA9" i="7"/>
  <c r="Y9" i="7"/>
  <c r="V9" i="7" s="1"/>
  <c r="X9" i="7"/>
  <c r="W9" i="7"/>
  <c r="U9" i="7"/>
  <c r="T9" i="7"/>
  <c r="R9" i="7" s="1"/>
  <c r="S9" i="7"/>
  <c r="Q9" i="7"/>
  <c r="P9" i="7"/>
  <c r="O9" i="7"/>
  <c r="N9" i="7" s="1"/>
  <c r="M9" i="7"/>
  <c r="L9" i="7"/>
  <c r="K9" i="7"/>
  <c r="J9" i="7" s="1"/>
  <c r="I9" i="7"/>
  <c r="H9" i="7"/>
  <c r="G9" i="7"/>
  <c r="F9" i="7" s="1"/>
  <c r="N90" i="1" l="1"/>
  <c r="AX17" i="6"/>
  <c r="AT17" i="6"/>
  <c r="AP17" i="6"/>
  <c r="AL17" i="6"/>
  <c r="Z17" i="6"/>
  <c r="V17" i="6"/>
  <c r="R17" i="6"/>
  <c r="N17" i="6"/>
  <c r="AX16" i="6"/>
  <c r="AT16" i="6"/>
  <c r="AP16" i="6"/>
  <c r="AL16" i="6"/>
  <c r="Z16" i="6"/>
  <c r="V16" i="6"/>
  <c r="R16" i="6"/>
  <c r="N16" i="6"/>
  <c r="BA15" i="6"/>
  <c r="AZ15" i="6"/>
  <c r="AY15" i="6"/>
  <c r="AX15" i="6" s="1"/>
  <c r="AW15" i="6"/>
  <c r="AV15" i="6"/>
  <c r="AU15" i="6"/>
  <c r="AT15" i="6" s="1"/>
  <c r="AS15" i="6"/>
  <c r="AR15" i="6"/>
  <c r="AQ15" i="6"/>
  <c r="AP15" i="6" s="1"/>
  <c r="AO15" i="6"/>
  <c r="AN15" i="6"/>
  <c r="AM15" i="6"/>
  <c r="AL15" i="6" s="1"/>
  <c r="AC15" i="6"/>
  <c r="AB15" i="6"/>
  <c r="AA15" i="6"/>
  <c r="Z15" i="6" s="1"/>
  <c r="Y15" i="6"/>
  <c r="X15" i="6"/>
  <c r="W15" i="6"/>
  <c r="V15" i="6" s="1"/>
  <c r="U15" i="6"/>
  <c r="T15" i="6"/>
  <c r="S15" i="6"/>
  <c r="R15" i="6" s="1"/>
  <c r="Q15" i="6"/>
  <c r="P15" i="6"/>
  <c r="O15" i="6"/>
  <c r="N15" i="6" s="1"/>
  <c r="AE14" i="6"/>
  <c r="AD14" i="6"/>
  <c r="G14" i="6"/>
  <c r="F14" i="6"/>
  <c r="AE13" i="6"/>
  <c r="AD13" i="6"/>
  <c r="G13" i="6"/>
  <c r="F13" i="6"/>
  <c r="AE12" i="6"/>
  <c r="AD12" i="6"/>
  <c r="G12" i="6"/>
  <c r="F12" i="6"/>
  <c r="AE11" i="6"/>
  <c r="AD11" i="6"/>
  <c r="G11" i="6"/>
  <c r="F11" i="6"/>
  <c r="AK10" i="6"/>
  <c r="AJ10" i="6"/>
  <c r="AI10" i="6"/>
  <c r="AH10" i="6"/>
  <c r="AG10" i="6"/>
  <c r="AF10" i="6"/>
  <c r="AD10" i="6" s="1"/>
  <c r="AE10" i="6"/>
  <c r="M10" i="6"/>
  <c r="L10" i="6"/>
  <c r="K10" i="6"/>
  <c r="J10" i="6"/>
  <c r="I10" i="6"/>
  <c r="H10" i="6"/>
  <c r="F10" i="6" s="1"/>
  <c r="G10" i="6"/>
  <c r="BA9" i="6"/>
  <c r="AZ9" i="6"/>
  <c r="AY9" i="6"/>
  <c r="AW9" i="6"/>
  <c r="AV9" i="6"/>
  <c r="AU9" i="6"/>
  <c r="AS9" i="6"/>
  <c r="AR9" i="6"/>
  <c r="AQ9" i="6"/>
  <c r="AO9" i="6"/>
  <c r="AN9" i="6"/>
  <c r="AM9" i="6"/>
  <c r="AK9" i="6"/>
  <c r="AJ9" i="6"/>
  <c r="AI9" i="6"/>
  <c r="AH9" i="6"/>
  <c r="AG9" i="6"/>
  <c r="AF9" i="6"/>
  <c r="AD9" i="6" s="1"/>
  <c r="AE9" i="6"/>
  <c r="M9" i="6"/>
  <c r="L9" i="6"/>
  <c r="K9" i="6"/>
  <c r="G9" i="6" s="1"/>
  <c r="J9" i="6"/>
  <c r="I9" i="6"/>
  <c r="H9" i="6"/>
  <c r="F9" i="6" s="1"/>
  <c r="AX17" i="5" l="1"/>
  <c r="AT17" i="5"/>
  <c r="AP17" i="5"/>
  <c r="AL17" i="5"/>
  <c r="Z17" i="5"/>
  <c r="V17" i="5"/>
  <c r="R17" i="5"/>
  <c r="N17" i="5"/>
  <c r="AX16" i="5"/>
  <c r="AT16" i="5"/>
  <c r="AP16" i="5"/>
  <c r="AL16" i="5"/>
  <c r="Z16" i="5"/>
  <c r="V16" i="5"/>
  <c r="R16" i="5"/>
  <c r="N16" i="5"/>
  <c r="BA15" i="5"/>
  <c r="AZ15" i="5"/>
  <c r="AY15" i="5"/>
  <c r="AX15" i="5" s="1"/>
  <c r="AW15" i="5"/>
  <c r="AT15" i="5" s="1"/>
  <c r="AV15" i="5"/>
  <c r="AU15" i="5"/>
  <c r="AS15" i="5"/>
  <c r="AP15" i="5" s="1"/>
  <c r="AR15" i="5"/>
  <c r="AQ15" i="5"/>
  <c r="AO15" i="5"/>
  <c r="AL15" i="5" s="1"/>
  <c r="AN15" i="5"/>
  <c r="AM15" i="5"/>
  <c r="AC15" i="5"/>
  <c r="Z15" i="5" s="1"/>
  <c r="AB15" i="5"/>
  <c r="AA15" i="5"/>
  <c r="Y15" i="5"/>
  <c r="V15" i="5" s="1"/>
  <c r="X15" i="5"/>
  <c r="W15" i="5"/>
  <c r="U15" i="5"/>
  <c r="T15" i="5"/>
  <c r="S15" i="5"/>
  <c r="R15" i="5" s="1"/>
  <c r="Q15" i="5"/>
  <c r="N15" i="5" s="1"/>
  <c r="P15" i="5"/>
  <c r="O15" i="5"/>
  <c r="AE14" i="5"/>
  <c r="AD14" i="5"/>
  <c r="G14" i="5"/>
  <c r="F14" i="5"/>
  <c r="AE13" i="5"/>
  <c r="AD13" i="5"/>
  <c r="G13" i="5"/>
  <c r="F13" i="5"/>
  <c r="AE12" i="5"/>
  <c r="AD12" i="5"/>
  <c r="G12" i="5"/>
  <c r="F12" i="5"/>
  <c r="AE11" i="5"/>
  <c r="AD11" i="5"/>
  <c r="G11" i="5"/>
  <c r="F11" i="5"/>
  <c r="AK10" i="5"/>
  <c r="AJ10" i="5"/>
  <c r="AI10" i="5"/>
  <c r="AH10" i="5"/>
  <c r="AG10" i="5"/>
  <c r="AE10" i="5" s="1"/>
  <c r="AF10" i="5"/>
  <c r="AD10" i="5"/>
  <c r="M10" i="5"/>
  <c r="L10" i="5"/>
  <c r="K10" i="5"/>
  <c r="J10" i="5"/>
  <c r="I10" i="5"/>
  <c r="G10" i="5" s="1"/>
  <c r="H10" i="5"/>
  <c r="F10" i="5"/>
  <c r="BA9" i="5"/>
  <c r="AZ9" i="5"/>
  <c r="AY9" i="5"/>
  <c r="AW9" i="5"/>
  <c r="AV9" i="5"/>
  <c r="AU9" i="5"/>
  <c r="AS9" i="5"/>
  <c r="AR9" i="5"/>
  <c r="AQ9" i="5"/>
  <c r="AO9" i="5"/>
  <c r="AN9" i="5"/>
  <c r="AM9" i="5"/>
  <c r="AK9" i="5"/>
  <c r="AJ9" i="5"/>
  <c r="AI9" i="5"/>
  <c r="AH9" i="5"/>
  <c r="AG9" i="5"/>
  <c r="AE9" i="5" s="1"/>
  <c r="AF9" i="5"/>
  <c r="AD9" i="5"/>
  <c r="M9" i="5"/>
  <c r="L9" i="5"/>
  <c r="K9" i="5"/>
  <c r="J9" i="5"/>
  <c r="I9" i="5"/>
  <c r="G9" i="5" s="1"/>
  <c r="H9" i="5"/>
  <c r="F9" i="5"/>
  <c r="AX151" i="4" l="1"/>
  <c r="AT151" i="4"/>
  <c r="AP151" i="4"/>
  <c r="AL151" i="4"/>
  <c r="Z151" i="4"/>
  <c r="V151" i="4"/>
  <c r="R151" i="4"/>
  <c r="N151" i="4"/>
  <c r="AX150" i="4"/>
  <c r="AT150" i="4"/>
  <c r="AP150" i="4"/>
  <c r="AL150" i="4"/>
  <c r="Z150" i="4"/>
  <c r="V150" i="4"/>
  <c r="R150" i="4"/>
  <c r="N150" i="4"/>
  <c r="AX149" i="4"/>
  <c r="AT149" i="4"/>
  <c r="AP149" i="4"/>
  <c r="AL149" i="4"/>
  <c r="Z149" i="4"/>
  <c r="V149" i="4"/>
  <c r="R149" i="4"/>
  <c r="N149" i="4"/>
  <c r="AX148" i="4"/>
  <c r="AT148" i="4"/>
  <c r="AP148" i="4"/>
  <c r="AL148" i="4"/>
  <c r="Z148" i="4"/>
  <c r="V148" i="4"/>
  <c r="R148" i="4"/>
  <c r="N148" i="4"/>
  <c r="AX147" i="4"/>
  <c r="AT147" i="4"/>
  <c r="AP147" i="4"/>
  <c r="AL147" i="4"/>
  <c r="Z147" i="4"/>
  <c r="V147" i="4"/>
  <c r="R147" i="4"/>
  <c r="N147" i="4"/>
  <c r="AX146" i="4"/>
  <c r="AT146" i="4"/>
  <c r="AP146" i="4"/>
  <c r="AL146" i="4"/>
  <c r="Z146" i="4"/>
  <c r="V146" i="4"/>
  <c r="R146" i="4"/>
  <c r="N146" i="4"/>
  <c r="AX145" i="4"/>
  <c r="AT145" i="4"/>
  <c r="AP145" i="4"/>
  <c r="AL145" i="4"/>
  <c r="Z145" i="4"/>
  <c r="V145" i="4"/>
  <c r="R145" i="4"/>
  <c r="N145" i="4"/>
  <c r="AX144" i="4"/>
  <c r="AT144" i="4"/>
  <c r="AP144" i="4"/>
  <c r="AL144" i="4"/>
  <c r="Z144" i="4"/>
  <c r="V144" i="4"/>
  <c r="R144" i="4"/>
  <c r="N144" i="4"/>
  <c r="AX143" i="4"/>
  <c r="AT143" i="4"/>
  <c r="AP143" i="4"/>
  <c r="AL143" i="4"/>
  <c r="Z143" i="4"/>
  <c r="V143" i="4"/>
  <c r="R143" i="4"/>
  <c r="N143" i="4"/>
  <c r="AX142" i="4"/>
  <c r="AT142" i="4"/>
  <c r="AP142" i="4"/>
  <c r="AL142" i="4"/>
  <c r="Z142" i="4"/>
  <c r="V142" i="4"/>
  <c r="R142" i="4"/>
  <c r="N142" i="4"/>
  <c r="AX141" i="4"/>
  <c r="AT141" i="4"/>
  <c r="AP141" i="4"/>
  <c r="AL141" i="4"/>
  <c r="Z141" i="4"/>
  <c r="V141" i="4"/>
  <c r="R141" i="4"/>
  <c r="N141" i="4"/>
  <c r="AX140" i="4"/>
  <c r="AT140" i="4"/>
  <c r="AP140" i="4"/>
  <c r="AL140" i="4"/>
  <c r="Z140" i="4"/>
  <c r="V140" i="4"/>
  <c r="R140" i="4"/>
  <c r="N140" i="4"/>
  <c r="AX139" i="4"/>
  <c r="AT139" i="4"/>
  <c r="AP139" i="4"/>
  <c r="AL139" i="4"/>
  <c r="Z139" i="4"/>
  <c r="V139" i="4"/>
  <c r="R139" i="4"/>
  <c r="N139" i="4"/>
  <c r="AX138" i="4"/>
  <c r="AT138" i="4"/>
  <c r="AP138" i="4"/>
  <c r="AL138" i="4"/>
  <c r="Z138" i="4"/>
  <c r="V138" i="4"/>
  <c r="R138" i="4"/>
  <c r="N138" i="4"/>
  <c r="AX137" i="4"/>
  <c r="AT137" i="4"/>
  <c r="AP137" i="4"/>
  <c r="AL137" i="4"/>
  <c r="Z137" i="4"/>
  <c r="V137" i="4"/>
  <c r="R137" i="4"/>
  <c r="N137" i="4"/>
  <c r="AX136" i="4"/>
  <c r="AT136" i="4"/>
  <c r="AP136" i="4"/>
  <c r="AL136" i="4"/>
  <c r="Z136" i="4"/>
  <c r="V136" i="4"/>
  <c r="R136" i="4"/>
  <c r="N136" i="4"/>
  <c r="AX135" i="4"/>
  <c r="AT135" i="4"/>
  <c r="AP135" i="4"/>
  <c r="AL135" i="4"/>
  <c r="Z135" i="4"/>
  <c r="V135" i="4"/>
  <c r="R135" i="4"/>
  <c r="N135" i="4"/>
  <c r="AX134" i="4"/>
  <c r="AT134" i="4"/>
  <c r="AP134" i="4"/>
  <c r="AL134" i="4"/>
  <c r="Z134" i="4"/>
  <c r="V134" i="4"/>
  <c r="R134" i="4"/>
  <c r="N134" i="4"/>
  <c r="AX133" i="4"/>
  <c r="AT133" i="4"/>
  <c r="AP133" i="4"/>
  <c r="AL133" i="4"/>
  <c r="Z133" i="4"/>
  <c r="V133" i="4"/>
  <c r="R133" i="4"/>
  <c r="N133" i="4"/>
  <c r="AX132" i="4"/>
  <c r="AT132" i="4"/>
  <c r="AP132" i="4"/>
  <c r="AL132" i="4"/>
  <c r="Z132" i="4"/>
  <c r="V132" i="4"/>
  <c r="R132" i="4"/>
  <c r="N132" i="4"/>
  <c r="AX131" i="4"/>
  <c r="AT131" i="4"/>
  <c r="AP131" i="4"/>
  <c r="AL131" i="4"/>
  <c r="Z131" i="4"/>
  <c r="V131" i="4"/>
  <c r="R131" i="4"/>
  <c r="N131" i="4"/>
  <c r="AX130" i="4"/>
  <c r="AT130" i="4"/>
  <c r="AP130" i="4"/>
  <c r="AL130" i="4"/>
  <c r="Z130" i="4"/>
  <c r="V130" i="4"/>
  <c r="R130" i="4"/>
  <c r="N130" i="4"/>
  <c r="AX129" i="4"/>
  <c r="AT129" i="4"/>
  <c r="AP129" i="4"/>
  <c r="AL129" i="4"/>
  <c r="Z129" i="4"/>
  <c r="V129" i="4"/>
  <c r="R129" i="4"/>
  <c r="N129" i="4"/>
  <c r="AX128" i="4"/>
  <c r="AT128" i="4"/>
  <c r="AP128" i="4"/>
  <c r="AL128" i="4"/>
  <c r="Z128" i="4"/>
  <c r="V128" i="4"/>
  <c r="R128" i="4"/>
  <c r="N128" i="4"/>
  <c r="AX127" i="4"/>
  <c r="AT127" i="4"/>
  <c r="AP127" i="4"/>
  <c r="AL127" i="4"/>
  <c r="Z127" i="4"/>
  <c r="V127" i="4"/>
  <c r="R127" i="4"/>
  <c r="N127" i="4"/>
  <c r="AX126" i="4"/>
  <c r="AT126" i="4"/>
  <c r="AP126" i="4"/>
  <c r="AL126" i="4"/>
  <c r="Z126" i="4"/>
  <c r="V126" i="4"/>
  <c r="R126" i="4"/>
  <c r="N126" i="4"/>
  <c r="AX125" i="4"/>
  <c r="AT125" i="4"/>
  <c r="AP125" i="4"/>
  <c r="AL125" i="4"/>
  <c r="Z125" i="4"/>
  <c r="V125" i="4"/>
  <c r="R125" i="4"/>
  <c r="N125" i="4"/>
  <c r="AX124" i="4"/>
  <c r="AT124" i="4"/>
  <c r="AP124" i="4"/>
  <c r="AL124" i="4"/>
  <c r="Z124" i="4"/>
  <c r="V124" i="4"/>
  <c r="R124" i="4"/>
  <c r="N124" i="4"/>
  <c r="AX123" i="4"/>
  <c r="AT123" i="4"/>
  <c r="AP123" i="4"/>
  <c r="AL123" i="4"/>
  <c r="Z123" i="4"/>
  <c r="V123" i="4"/>
  <c r="R123" i="4"/>
  <c r="N123" i="4"/>
  <c r="AX122" i="4"/>
  <c r="AT122" i="4"/>
  <c r="AP122" i="4"/>
  <c r="AL122" i="4"/>
  <c r="Z122" i="4"/>
  <c r="V122" i="4"/>
  <c r="R122" i="4"/>
  <c r="N122" i="4"/>
  <c r="AX121" i="4"/>
  <c r="AT121" i="4"/>
  <c r="AP121" i="4"/>
  <c r="AL121" i="4"/>
  <c r="Z121" i="4"/>
  <c r="V121" i="4"/>
  <c r="R121" i="4"/>
  <c r="N121" i="4"/>
  <c r="AX120" i="4"/>
  <c r="AT120" i="4"/>
  <c r="AP120" i="4"/>
  <c r="AL120" i="4"/>
  <c r="Z120" i="4"/>
  <c r="V120" i="4"/>
  <c r="R120" i="4"/>
  <c r="N120" i="4"/>
  <c r="AX119" i="4"/>
  <c r="AT119" i="4"/>
  <c r="AP119" i="4"/>
  <c r="AL119" i="4"/>
  <c r="Z119" i="4"/>
  <c r="V119" i="4"/>
  <c r="R119" i="4"/>
  <c r="N119" i="4"/>
  <c r="AX118" i="4"/>
  <c r="AT118" i="4"/>
  <c r="AP118" i="4"/>
  <c r="AL118" i="4"/>
  <c r="Z118" i="4"/>
  <c r="V118" i="4"/>
  <c r="R118" i="4"/>
  <c r="N118" i="4"/>
  <c r="AX117" i="4"/>
  <c r="AT117" i="4"/>
  <c r="AP117" i="4"/>
  <c r="AL117" i="4"/>
  <c r="Z117" i="4"/>
  <c r="V117" i="4"/>
  <c r="R117" i="4"/>
  <c r="N117" i="4"/>
  <c r="AX116" i="4"/>
  <c r="AT116" i="4"/>
  <c r="AP116" i="4"/>
  <c r="AL116" i="4"/>
  <c r="Z116" i="4"/>
  <c r="V116" i="4"/>
  <c r="R116" i="4"/>
  <c r="N116" i="4"/>
  <c r="AX115" i="4"/>
  <c r="AT115" i="4"/>
  <c r="AP115" i="4"/>
  <c r="AL115" i="4"/>
  <c r="Z115" i="4"/>
  <c r="V115" i="4"/>
  <c r="R115" i="4"/>
  <c r="N115" i="4"/>
  <c r="AX114" i="4"/>
  <c r="AT114" i="4"/>
  <c r="AP114" i="4"/>
  <c r="AL114" i="4"/>
  <c r="Z114" i="4"/>
  <c r="V114" i="4"/>
  <c r="R114" i="4"/>
  <c r="N114" i="4"/>
  <c r="AX113" i="4"/>
  <c r="AT113" i="4"/>
  <c r="AP113" i="4"/>
  <c r="AL113" i="4"/>
  <c r="Z113" i="4"/>
  <c r="V113" i="4"/>
  <c r="R113" i="4"/>
  <c r="N113" i="4"/>
  <c r="AX112" i="4"/>
  <c r="AT112" i="4"/>
  <c r="AP112" i="4"/>
  <c r="AL112" i="4"/>
  <c r="Z112" i="4"/>
  <c r="V112" i="4"/>
  <c r="R112" i="4"/>
  <c r="N112" i="4"/>
  <c r="AX111" i="4"/>
  <c r="AT111" i="4"/>
  <c r="AP111" i="4"/>
  <c r="AL111" i="4"/>
  <c r="Z111" i="4"/>
  <c r="V111" i="4"/>
  <c r="R111" i="4"/>
  <c r="N111" i="4"/>
  <c r="AX110" i="4"/>
  <c r="AT110" i="4"/>
  <c r="AP110" i="4"/>
  <c r="AL110" i="4"/>
  <c r="Z110" i="4"/>
  <c r="V110" i="4"/>
  <c r="R110" i="4"/>
  <c r="N110" i="4"/>
  <c r="AX109" i="4"/>
  <c r="AT109" i="4"/>
  <c r="AP109" i="4"/>
  <c r="AL109" i="4"/>
  <c r="Z109" i="4"/>
  <c r="V109" i="4"/>
  <c r="R109" i="4"/>
  <c r="N109" i="4"/>
  <c r="AX108" i="4"/>
  <c r="AT108" i="4"/>
  <c r="AP108" i="4"/>
  <c r="AL108" i="4"/>
  <c r="Z108" i="4"/>
  <c r="V108" i="4"/>
  <c r="R108" i="4"/>
  <c r="N108" i="4"/>
  <c r="AX107" i="4"/>
  <c r="AT107" i="4"/>
  <c r="AP107" i="4"/>
  <c r="AL107" i="4"/>
  <c r="Z107" i="4"/>
  <c r="V107" i="4"/>
  <c r="R107" i="4"/>
  <c r="N107" i="4"/>
  <c r="AX106" i="4"/>
  <c r="AT106" i="4"/>
  <c r="AP106" i="4"/>
  <c r="AL106" i="4"/>
  <c r="Z106" i="4"/>
  <c r="V106" i="4"/>
  <c r="R106" i="4"/>
  <c r="N106" i="4"/>
  <c r="AX105" i="4"/>
  <c r="AT105" i="4"/>
  <c r="AP105" i="4"/>
  <c r="AL105" i="4"/>
  <c r="Z105" i="4"/>
  <c r="V105" i="4"/>
  <c r="R105" i="4"/>
  <c r="N105" i="4"/>
  <c r="AX104" i="4"/>
  <c r="AT104" i="4"/>
  <c r="AP104" i="4"/>
  <c r="AL104" i="4"/>
  <c r="Z104" i="4"/>
  <c r="V104" i="4"/>
  <c r="R104" i="4"/>
  <c r="N104" i="4"/>
  <c r="AX103" i="4"/>
  <c r="AT103" i="4"/>
  <c r="AP103" i="4"/>
  <c r="AL103" i="4"/>
  <c r="Z103" i="4"/>
  <c r="V103" i="4"/>
  <c r="R103" i="4"/>
  <c r="N103" i="4"/>
  <c r="AX102" i="4"/>
  <c r="AT102" i="4"/>
  <c r="AP102" i="4"/>
  <c r="AL102" i="4"/>
  <c r="Z102" i="4"/>
  <c r="V102" i="4"/>
  <c r="R102" i="4"/>
  <c r="N102" i="4"/>
  <c r="AX101" i="4"/>
  <c r="AT101" i="4"/>
  <c r="AP101" i="4"/>
  <c r="AL101" i="4"/>
  <c r="Z101" i="4"/>
  <c r="V101" i="4"/>
  <c r="R101" i="4"/>
  <c r="N101" i="4"/>
  <c r="AX100" i="4"/>
  <c r="AT100" i="4"/>
  <c r="AP100" i="4"/>
  <c r="AL100" i="4"/>
  <c r="Z100" i="4"/>
  <c r="V100" i="4"/>
  <c r="R100" i="4"/>
  <c r="N100" i="4"/>
  <c r="AX99" i="4"/>
  <c r="AT99" i="4"/>
  <c r="AP99" i="4"/>
  <c r="AL99" i="4"/>
  <c r="Z99" i="4"/>
  <c r="V99" i="4"/>
  <c r="R99" i="4"/>
  <c r="N99" i="4"/>
  <c r="AX98" i="4"/>
  <c r="AT98" i="4"/>
  <c r="AP98" i="4"/>
  <c r="AL98" i="4"/>
  <c r="Z98" i="4"/>
  <c r="V98" i="4"/>
  <c r="R98" i="4"/>
  <c r="N98" i="4"/>
  <c r="AX97" i="4"/>
  <c r="AT97" i="4"/>
  <c r="AP97" i="4"/>
  <c r="AL97" i="4"/>
  <c r="Z97" i="4"/>
  <c r="V97" i="4"/>
  <c r="R97" i="4"/>
  <c r="N97" i="4"/>
  <c r="AX96" i="4"/>
  <c r="AT96" i="4"/>
  <c r="AP96" i="4"/>
  <c r="AL96" i="4"/>
  <c r="Z96" i="4"/>
  <c r="V96" i="4"/>
  <c r="R96" i="4"/>
  <c r="N96" i="4"/>
  <c r="AX95" i="4"/>
  <c r="AT95" i="4"/>
  <c r="AP95" i="4"/>
  <c r="AL95" i="4"/>
  <c r="Z95" i="4"/>
  <c r="V95" i="4"/>
  <c r="R95" i="4"/>
  <c r="N95" i="4"/>
  <c r="AX94" i="4"/>
  <c r="AT94" i="4"/>
  <c r="AP94" i="4"/>
  <c r="AL94" i="4"/>
  <c r="Z94" i="4"/>
  <c r="V94" i="4"/>
  <c r="R94" i="4"/>
  <c r="N94" i="4"/>
  <c r="AT93" i="4"/>
  <c r="AP93" i="4"/>
  <c r="AL93" i="4"/>
  <c r="Z93" i="4"/>
  <c r="V93" i="4"/>
  <c r="R93" i="4"/>
  <c r="N93" i="4"/>
  <c r="AT92" i="4"/>
  <c r="AP92" i="4"/>
  <c r="AL92" i="4"/>
  <c r="Z92" i="4"/>
  <c r="V92" i="4"/>
  <c r="R92" i="4"/>
  <c r="N92" i="4"/>
  <c r="AT91" i="4"/>
  <c r="AP91" i="4"/>
  <c r="AL91" i="4"/>
  <c r="Z91" i="4"/>
  <c r="V91" i="4"/>
  <c r="R91" i="4"/>
  <c r="N91" i="4"/>
  <c r="AT90" i="4"/>
  <c r="AP90" i="4"/>
  <c r="AL90" i="4"/>
  <c r="Z90" i="4"/>
  <c r="V90" i="4"/>
  <c r="R90" i="4"/>
  <c r="N90" i="4"/>
  <c r="AT89" i="4"/>
  <c r="AP89" i="4"/>
  <c r="AL89" i="4"/>
  <c r="Z89" i="4"/>
  <c r="V89" i="4"/>
  <c r="R89" i="4"/>
  <c r="N89" i="4"/>
  <c r="AT88" i="4"/>
  <c r="AP88" i="4"/>
  <c r="AL88" i="4"/>
  <c r="Z88" i="4"/>
  <c r="V88" i="4"/>
  <c r="R88" i="4"/>
  <c r="N88" i="4"/>
  <c r="BA87" i="4"/>
  <c r="BA152" i="4" s="1"/>
  <c r="AZ87" i="4"/>
  <c r="AZ152" i="4" s="1"/>
  <c r="AY87" i="4"/>
  <c r="AX87" i="4" s="1"/>
  <c r="AX152" i="4" s="1"/>
  <c r="AW87" i="4"/>
  <c r="AW152" i="4" s="1"/>
  <c r="AV87" i="4"/>
  <c r="AV152" i="4" s="1"/>
  <c r="AU87" i="4"/>
  <c r="AT87" i="4" s="1"/>
  <c r="AT152" i="4" s="1"/>
  <c r="AS87" i="4"/>
  <c r="AS152" i="4" s="1"/>
  <c r="AR87" i="4"/>
  <c r="AR152" i="4" s="1"/>
  <c r="AQ87" i="4"/>
  <c r="AP87" i="4" s="1"/>
  <c r="AP152" i="4" s="1"/>
  <c r="AO87" i="4"/>
  <c r="AO152" i="4" s="1"/>
  <c r="AN87" i="4"/>
  <c r="AN152" i="4" s="1"/>
  <c r="AM87" i="4"/>
  <c r="AL87" i="4" s="1"/>
  <c r="AL152" i="4" s="1"/>
  <c r="AC87" i="4"/>
  <c r="AC152" i="4" s="1"/>
  <c r="AB87" i="4"/>
  <c r="AB152" i="4" s="1"/>
  <c r="AA87" i="4"/>
  <c r="Z87" i="4" s="1"/>
  <c r="Z152" i="4" s="1"/>
  <c r="Y87" i="4"/>
  <c r="Y152" i="4" s="1"/>
  <c r="X87" i="4"/>
  <c r="X152" i="4" s="1"/>
  <c r="W87" i="4"/>
  <c r="V87" i="4" s="1"/>
  <c r="V152" i="4" s="1"/>
  <c r="U87" i="4"/>
  <c r="U152" i="4" s="1"/>
  <c r="T87" i="4"/>
  <c r="T152" i="4" s="1"/>
  <c r="S87" i="4"/>
  <c r="R87" i="4" s="1"/>
  <c r="R152" i="4" s="1"/>
  <c r="Q87" i="4"/>
  <c r="Q152" i="4" s="1"/>
  <c r="P87" i="4"/>
  <c r="P152" i="4" s="1"/>
  <c r="O87" i="4"/>
  <c r="N87" i="4" s="1"/>
  <c r="N152" i="4" s="1"/>
  <c r="AE86" i="4"/>
  <c r="AD86" i="4"/>
  <c r="G86" i="4"/>
  <c r="F86" i="4"/>
  <c r="AE85" i="4"/>
  <c r="AD85" i="4"/>
  <c r="G85" i="4"/>
  <c r="F85" i="4"/>
  <c r="AK84" i="4"/>
  <c r="AJ84" i="4"/>
  <c r="AI84" i="4"/>
  <c r="AH84" i="4"/>
  <c r="AG84" i="4"/>
  <c r="AE84" i="4" s="1"/>
  <c r="AF84" i="4"/>
  <c r="AD84" i="4"/>
  <c r="M84" i="4"/>
  <c r="L84" i="4"/>
  <c r="K84" i="4"/>
  <c r="J84" i="4"/>
  <c r="I84" i="4"/>
  <c r="G84" i="4" s="1"/>
  <c r="H84" i="4"/>
  <c r="F84" i="4"/>
  <c r="AK83" i="4"/>
  <c r="AJ83" i="4"/>
  <c r="AI83" i="4"/>
  <c r="AH83" i="4"/>
  <c r="AG83" i="4"/>
  <c r="AE83" i="4" s="1"/>
  <c r="AF83" i="4"/>
  <c r="AD83" i="4"/>
  <c r="M83" i="4"/>
  <c r="L83" i="4"/>
  <c r="K83" i="4"/>
  <c r="J83" i="4"/>
  <c r="I83" i="4"/>
  <c r="G83" i="4" s="1"/>
  <c r="H83" i="4"/>
  <c r="F83" i="4"/>
  <c r="AE80" i="4"/>
  <c r="AD80" i="4"/>
  <c r="G80" i="4"/>
  <c r="F80" i="4"/>
  <c r="AE79" i="4"/>
  <c r="AD79" i="4"/>
  <c r="G79" i="4"/>
  <c r="F79" i="4"/>
  <c r="AK78" i="4"/>
  <c r="AJ78" i="4"/>
  <c r="AI78" i="4"/>
  <c r="AH78" i="4"/>
  <c r="AD78" i="4" s="1"/>
  <c r="AE78" i="4"/>
  <c r="M78" i="4"/>
  <c r="L78" i="4"/>
  <c r="L76" i="4" s="1"/>
  <c r="K78" i="4"/>
  <c r="G78" i="4" s="1"/>
  <c r="J78" i="4"/>
  <c r="F78" i="4"/>
  <c r="AE77" i="4"/>
  <c r="AD77" i="4"/>
  <c r="G77" i="4"/>
  <c r="F77" i="4"/>
  <c r="AK76" i="4"/>
  <c r="AJ76" i="4"/>
  <c r="AI76" i="4"/>
  <c r="AH76" i="4"/>
  <c r="AG76" i="4"/>
  <c r="AE76" i="4" s="1"/>
  <c r="AF76" i="4"/>
  <c r="AD76" i="4"/>
  <c r="M76" i="4"/>
  <c r="J76" i="4"/>
  <c r="I76" i="4"/>
  <c r="H76" i="4"/>
  <c r="AE75" i="4"/>
  <c r="AD75" i="4"/>
  <c r="G75" i="4"/>
  <c r="F75" i="4"/>
  <c r="AE74" i="4"/>
  <c r="AD74" i="4"/>
  <c r="G74" i="4"/>
  <c r="F74" i="4"/>
  <c r="AE73" i="4"/>
  <c r="AD73" i="4"/>
  <c r="G73" i="4"/>
  <c r="F73" i="4"/>
  <c r="AE72" i="4"/>
  <c r="AD72" i="4"/>
  <c r="G72" i="4"/>
  <c r="F72" i="4"/>
  <c r="AE71" i="4"/>
  <c r="AD71" i="4"/>
  <c r="G71" i="4"/>
  <c r="F71" i="4"/>
  <c r="AE70" i="4"/>
  <c r="AD70" i="4"/>
  <c r="G70" i="4"/>
  <c r="F70" i="4"/>
  <c r="AK69" i="4"/>
  <c r="AJ69" i="4"/>
  <c r="AI69" i="4"/>
  <c r="AH69" i="4"/>
  <c r="AG69" i="4"/>
  <c r="AE69" i="4" s="1"/>
  <c r="AF69" i="4"/>
  <c r="AD69" i="4"/>
  <c r="M69" i="4"/>
  <c r="L69" i="4"/>
  <c r="K69" i="4"/>
  <c r="J69" i="4"/>
  <c r="I69" i="4"/>
  <c r="G69" i="4" s="1"/>
  <c r="H69" i="4"/>
  <c r="F69" i="4"/>
  <c r="AE50" i="4"/>
  <c r="AD50" i="4"/>
  <c r="G50" i="4"/>
  <c r="F50" i="4"/>
  <c r="AE49" i="4"/>
  <c r="AD49" i="4"/>
  <c r="G49" i="4"/>
  <c r="F49" i="4"/>
  <c r="AE48" i="4"/>
  <c r="AD48" i="4"/>
  <c r="G48" i="4"/>
  <c r="F48" i="4"/>
  <c r="AE47" i="4"/>
  <c r="AD47" i="4"/>
  <c r="G47" i="4"/>
  <c r="F47" i="4"/>
  <c r="AK46" i="4"/>
  <c r="AJ46" i="4"/>
  <c r="AI46" i="4"/>
  <c r="AH46" i="4"/>
  <c r="AG46" i="4"/>
  <c r="AE46" i="4" s="1"/>
  <c r="AF46" i="4"/>
  <c r="AD46" i="4"/>
  <c r="M46" i="4"/>
  <c r="L46" i="4"/>
  <c r="K46" i="4"/>
  <c r="J46" i="4"/>
  <c r="I46" i="4"/>
  <c r="G46" i="4" s="1"/>
  <c r="H46" i="4"/>
  <c r="F46" i="4"/>
  <c r="AK40" i="4"/>
  <c r="AJ40" i="4"/>
  <c r="AI40" i="4"/>
  <c r="AH40" i="4"/>
  <c r="AG40" i="4"/>
  <c r="AE40" i="4" s="1"/>
  <c r="AF40" i="4"/>
  <c r="AD40" i="4"/>
  <c r="M40" i="4"/>
  <c r="L40" i="4"/>
  <c r="K40" i="4"/>
  <c r="J40" i="4"/>
  <c r="I40" i="4"/>
  <c r="G40" i="4" s="1"/>
  <c r="H40" i="4"/>
  <c r="F40" i="4"/>
  <c r="AE15" i="4"/>
  <c r="AD15" i="4"/>
  <c r="G15" i="4"/>
  <c r="F15" i="4"/>
  <c r="AK11" i="4"/>
  <c r="AJ11" i="4"/>
  <c r="AI11" i="4"/>
  <c r="AH11" i="4"/>
  <c r="AG11" i="4"/>
  <c r="AE11" i="4" s="1"/>
  <c r="AF11" i="4"/>
  <c r="AD11" i="4"/>
  <c r="M11" i="4"/>
  <c r="L11" i="4"/>
  <c r="K11" i="4"/>
  <c r="J11" i="4"/>
  <c r="I11" i="4"/>
  <c r="G11" i="4" s="1"/>
  <c r="H11" i="4"/>
  <c r="F11" i="4"/>
  <c r="AK10" i="4"/>
  <c r="AJ10" i="4"/>
  <c r="AI10" i="4"/>
  <c r="AH10" i="4"/>
  <c r="AG10" i="4"/>
  <c r="AE10" i="4" s="1"/>
  <c r="AF10" i="4"/>
  <c r="AD10" i="4"/>
  <c r="M10" i="4"/>
  <c r="L10" i="4"/>
  <c r="K10" i="4"/>
  <c r="J10" i="4"/>
  <c r="I10" i="4"/>
  <c r="G10" i="4" s="1"/>
  <c r="H10" i="4"/>
  <c r="F10" i="4"/>
  <c r="AK9" i="4"/>
  <c r="AK152" i="4" s="1"/>
  <c r="AJ9" i="4"/>
  <c r="AJ152" i="4" s="1"/>
  <c r="AI9" i="4"/>
  <c r="AI152" i="4" s="1"/>
  <c r="AH9" i="4"/>
  <c r="AH152" i="4" s="1"/>
  <c r="AG9" i="4"/>
  <c r="AG152" i="4" s="1"/>
  <c r="AF9" i="4"/>
  <c r="AF152" i="4" s="1"/>
  <c r="AD9" i="4"/>
  <c r="AD152" i="4" s="1"/>
  <c r="M9" i="4"/>
  <c r="M152" i="4" s="1"/>
  <c r="J9" i="4"/>
  <c r="J152" i="4" s="1"/>
  <c r="I9" i="4"/>
  <c r="I152" i="4" s="1"/>
  <c r="H9" i="4"/>
  <c r="H152" i="4" s="1"/>
  <c r="G76" i="4" l="1"/>
  <c r="F76" i="4"/>
  <c r="L9" i="4"/>
  <c r="K76" i="4"/>
  <c r="K9" i="4" s="1"/>
  <c r="K152" i="4" s="1"/>
  <c r="O152" i="4"/>
  <c r="S152" i="4"/>
  <c r="W152" i="4"/>
  <c r="AA152" i="4"/>
  <c r="AM152" i="4"/>
  <c r="AQ152" i="4"/>
  <c r="AU152" i="4"/>
  <c r="AY152" i="4"/>
  <c r="G9" i="4"/>
  <c r="G152" i="4" s="1"/>
  <c r="AE9" i="4"/>
  <c r="AE152" i="4" s="1"/>
  <c r="L152" i="4" l="1"/>
  <c r="F9" i="4"/>
  <c r="F152" i="4" s="1"/>
  <c r="AX61" i="3" l="1"/>
  <c r="AT61" i="3"/>
  <c r="AP61" i="3"/>
  <c r="AL61" i="3"/>
  <c r="Z61" i="3"/>
  <c r="V61" i="3"/>
  <c r="R61" i="3"/>
  <c r="N61" i="3"/>
  <c r="AX60" i="3"/>
  <c r="AT60" i="3"/>
  <c r="AP60" i="3"/>
  <c r="AN60" i="3"/>
  <c r="AL60" i="3"/>
  <c r="Z60" i="3"/>
  <c r="V60" i="3"/>
  <c r="R60" i="3"/>
  <c r="N60" i="3"/>
  <c r="AX59" i="3"/>
  <c r="AT59" i="3"/>
  <c r="AP59" i="3"/>
  <c r="AN59" i="3"/>
  <c r="AL59" i="3" s="1"/>
  <c r="Z59" i="3"/>
  <c r="V59" i="3"/>
  <c r="R59" i="3"/>
  <c r="N59" i="3"/>
  <c r="AX58" i="3"/>
  <c r="AT58" i="3"/>
  <c r="AP58" i="3"/>
  <c r="AN58" i="3"/>
  <c r="AL58" i="3"/>
  <c r="Z58" i="3"/>
  <c r="V58" i="3"/>
  <c r="R58" i="3"/>
  <c r="N58" i="3"/>
  <c r="AX57" i="3"/>
  <c r="AT57" i="3"/>
  <c r="AP57" i="3"/>
  <c r="AL57" i="3"/>
  <c r="Z57" i="3"/>
  <c r="V57" i="3"/>
  <c r="R57" i="3"/>
  <c r="N57" i="3"/>
  <c r="AX56" i="3"/>
  <c r="AT56" i="3"/>
  <c r="AP56" i="3"/>
  <c r="AL56" i="3"/>
  <c r="Z56" i="3"/>
  <c r="V56" i="3"/>
  <c r="R56" i="3"/>
  <c r="N56" i="3"/>
  <c r="AX55" i="3"/>
  <c r="AT55" i="3"/>
  <c r="AP55" i="3"/>
  <c r="AL55" i="3"/>
  <c r="Z55" i="3"/>
  <c r="V55" i="3"/>
  <c r="R55" i="3"/>
  <c r="N55" i="3"/>
  <c r="AX54" i="3"/>
  <c r="AT54" i="3"/>
  <c r="AP54" i="3"/>
  <c r="AO54" i="3"/>
  <c r="AL54" i="3" s="1"/>
  <c r="Z54" i="3"/>
  <c r="V54" i="3"/>
  <c r="R54" i="3"/>
  <c r="Q54" i="3"/>
  <c r="N54" i="3"/>
  <c r="AX53" i="3"/>
  <c r="AT53" i="3"/>
  <c r="AP53" i="3"/>
  <c r="AL53" i="3"/>
  <c r="Z53" i="3"/>
  <c r="V53" i="3"/>
  <c r="R53" i="3"/>
  <c r="N53" i="3"/>
  <c r="AX52" i="3"/>
  <c r="AT52" i="3"/>
  <c r="AS52" i="3"/>
  <c r="AP52" i="3"/>
  <c r="AO52" i="3"/>
  <c r="AL52" i="3"/>
  <c r="Z52" i="3"/>
  <c r="V52" i="3"/>
  <c r="R52" i="3"/>
  <c r="N52" i="3"/>
  <c r="AX51" i="3"/>
  <c r="AT51" i="3"/>
  <c r="AP51" i="3"/>
  <c r="AL51" i="3"/>
  <c r="Z51" i="3"/>
  <c r="V51" i="3"/>
  <c r="R51" i="3"/>
  <c r="N51" i="3"/>
  <c r="AX50" i="3"/>
  <c r="AT50" i="3"/>
  <c r="AP50" i="3"/>
  <c r="AL50" i="3"/>
  <c r="Z50" i="3"/>
  <c r="V50" i="3"/>
  <c r="R50" i="3"/>
  <c r="N50" i="3"/>
  <c r="AX49" i="3"/>
  <c r="AT49" i="3"/>
  <c r="AP49" i="3"/>
  <c r="AL49" i="3"/>
  <c r="Z49" i="3"/>
  <c r="V49" i="3"/>
  <c r="R49" i="3"/>
  <c r="N49" i="3"/>
  <c r="AX48" i="3"/>
  <c r="AT48" i="3"/>
  <c r="AP48" i="3"/>
  <c r="AL48" i="3"/>
  <c r="Z48" i="3"/>
  <c r="V48" i="3"/>
  <c r="R48" i="3"/>
  <c r="N48" i="3"/>
  <c r="AX47" i="3"/>
  <c r="AT47" i="3"/>
  <c r="AP47" i="3"/>
  <c r="AO47" i="3"/>
  <c r="AL47" i="3" s="1"/>
  <c r="Z47" i="3"/>
  <c r="V47" i="3"/>
  <c r="R47" i="3"/>
  <c r="N47" i="3"/>
  <c r="AX46" i="3"/>
  <c r="AT46" i="3"/>
  <c r="AP46" i="3"/>
  <c r="AO46" i="3"/>
  <c r="AN46" i="3"/>
  <c r="AL46" i="3"/>
  <c r="Z46" i="3"/>
  <c r="V46" i="3"/>
  <c r="R46" i="3"/>
  <c r="Q46" i="3"/>
  <c r="P46" i="3"/>
  <c r="N46" i="3" s="1"/>
  <c r="AX45" i="3"/>
  <c r="AT45" i="3"/>
  <c r="AP45" i="3"/>
  <c r="AO45" i="3"/>
  <c r="AL45" i="3"/>
  <c r="Z45" i="3"/>
  <c r="V45" i="3"/>
  <c r="R45" i="3"/>
  <c r="N45" i="3"/>
  <c r="AX44" i="3"/>
  <c r="AT44" i="3"/>
  <c r="AP44" i="3"/>
  <c r="AO44" i="3"/>
  <c r="AO42" i="3" s="1"/>
  <c r="AL42" i="3" s="1"/>
  <c r="AL44" i="3"/>
  <c r="Z44" i="3"/>
  <c r="V44" i="3"/>
  <c r="R44" i="3"/>
  <c r="Q44" i="3"/>
  <c r="Q42" i="3" s="1"/>
  <c r="N44" i="3"/>
  <c r="AX43" i="3"/>
  <c r="AT43" i="3"/>
  <c r="AP43" i="3"/>
  <c r="AL43" i="3"/>
  <c r="Z43" i="3"/>
  <c r="V43" i="3"/>
  <c r="R43" i="3"/>
  <c r="N43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N42" i="3"/>
  <c r="AM42" i="3"/>
  <c r="AC42" i="3"/>
  <c r="AB42" i="3"/>
  <c r="AA42" i="3"/>
  <c r="Z42" i="3"/>
  <c r="Y42" i="3"/>
  <c r="X42" i="3"/>
  <c r="W42" i="3"/>
  <c r="V42" i="3"/>
  <c r="U42" i="3"/>
  <c r="T42" i="3"/>
  <c r="S42" i="3"/>
  <c r="R42" i="3"/>
  <c r="P42" i="3"/>
  <c r="O42" i="3"/>
  <c r="N42" i="3" s="1"/>
  <c r="AE41" i="3"/>
  <c r="AD41" i="3"/>
  <c r="G41" i="3"/>
  <c r="F41" i="3"/>
  <c r="AE40" i="3"/>
  <c r="AD40" i="3"/>
  <c r="G40" i="3"/>
  <c r="F40" i="3"/>
  <c r="AE39" i="3"/>
  <c r="AD39" i="3"/>
  <c r="G39" i="3"/>
  <c r="F39" i="3"/>
  <c r="AE38" i="3"/>
  <c r="AD38" i="3"/>
  <c r="G38" i="3"/>
  <c r="F38" i="3"/>
  <c r="AE37" i="3"/>
  <c r="AD37" i="3"/>
  <c r="G37" i="3"/>
  <c r="F37" i="3"/>
  <c r="AE36" i="3"/>
  <c r="AD36" i="3"/>
  <c r="G36" i="3"/>
  <c r="F36" i="3"/>
  <c r="AK35" i="3"/>
  <c r="AJ35" i="3"/>
  <c r="AI35" i="3"/>
  <c r="AH35" i="3"/>
  <c r="AG35" i="3"/>
  <c r="AF35" i="3"/>
  <c r="AD35" i="3" s="1"/>
  <c r="AE35" i="3"/>
  <c r="M35" i="3"/>
  <c r="L35" i="3"/>
  <c r="K35" i="3"/>
  <c r="J35" i="3"/>
  <c r="I35" i="3"/>
  <c r="H35" i="3"/>
  <c r="F35" i="3" s="1"/>
  <c r="G35" i="3"/>
  <c r="AE34" i="3"/>
  <c r="AD34" i="3"/>
  <c r="G34" i="3"/>
  <c r="F34" i="3"/>
  <c r="AE33" i="3"/>
  <c r="AD33" i="3"/>
  <c r="G33" i="3"/>
  <c r="F33" i="3"/>
  <c r="AE32" i="3"/>
  <c r="AD32" i="3"/>
  <c r="G32" i="3"/>
  <c r="F32" i="3"/>
  <c r="AE31" i="3"/>
  <c r="AD31" i="3"/>
  <c r="G31" i="3"/>
  <c r="F31" i="3"/>
  <c r="AE30" i="3"/>
  <c r="AD30" i="3"/>
  <c r="G30" i="3"/>
  <c r="F30" i="3"/>
  <c r="AM29" i="3"/>
  <c r="AL29" i="3"/>
  <c r="AK29" i="3"/>
  <c r="AK9" i="3" s="1"/>
  <c r="AJ29" i="3"/>
  <c r="AI29" i="3"/>
  <c r="AH29" i="3"/>
  <c r="AG29" i="3"/>
  <c r="AE29" i="3" s="1"/>
  <c r="AF29" i="3"/>
  <c r="AD29" i="3"/>
  <c r="K29" i="3"/>
  <c r="J29" i="3"/>
  <c r="I29" i="3"/>
  <c r="H29" i="3"/>
  <c r="F29" i="3" s="1"/>
  <c r="G29" i="3"/>
  <c r="AE28" i="3"/>
  <c r="AD28" i="3"/>
  <c r="G28" i="3"/>
  <c r="F28" i="3"/>
  <c r="AE27" i="3"/>
  <c r="AD27" i="3"/>
  <c r="G27" i="3"/>
  <c r="F27" i="3"/>
  <c r="AE26" i="3"/>
  <c r="AD26" i="3"/>
  <c r="G26" i="3"/>
  <c r="F26" i="3"/>
  <c r="AE25" i="3"/>
  <c r="AD25" i="3"/>
  <c r="G25" i="3"/>
  <c r="F25" i="3"/>
  <c r="AE24" i="3"/>
  <c r="AD24" i="3"/>
  <c r="G24" i="3"/>
  <c r="F24" i="3"/>
  <c r="AK23" i="3"/>
  <c r="AJ23" i="3"/>
  <c r="AI23" i="3"/>
  <c r="AH23" i="3"/>
  <c r="AG23" i="3"/>
  <c r="AF23" i="3"/>
  <c r="AE23" i="3"/>
  <c r="AD23" i="3"/>
  <c r="M23" i="3"/>
  <c r="L23" i="3"/>
  <c r="K23" i="3"/>
  <c r="J23" i="3"/>
  <c r="I23" i="3"/>
  <c r="H23" i="3"/>
  <c r="G23" i="3"/>
  <c r="F23" i="3"/>
  <c r="AE22" i="3"/>
  <c r="AD22" i="3"/>
  <c r="G22" i="3"/>
  <c r="F22" i="3"/>
  <c r="AE21" i="3"/>
  <c r="AD21" i="3"/>
  <c r="G21" i="3"/>
  <c r="F21" i="3"/>
  <c r="AE20" i="3"/>
  <c r="AD20" i="3"/>
  <c r="G20" i="3"/>
  <c r="F20" i="3"/>
  <c r="AE19" i="3"/>
  <c r="AD19" i="3"/>
  <c r="G19" i="3"/>
  <c r="F19" i="3"/>
  <c r="AE18" i="3"/>
  <c r="AD18" i="3"/>
  <c r="G18" i="3"/>
  <c r="F18" i="3"/>
  <c r="AE17" i="3"/>
  <c r="AD17" i="3"/>
  <c r="G17" i="3"/>
  <c r="F17" i="3"/>
  <c r="AE16" i="3"/>
  <c r="AD16" i="3"/>
  <c r="G16" i="3"/>
  <c r="F16" i="3"/>
  <c r="AE15" i="3"/>
  <c r="AD15" i="3"/>
  <c r="G15" i="3"/>
  <c r="F15" i="3"/>
  <c r="AE14" i="3"/>
  <c r="AD14" i="3"/>
  <c r="G14" i="3"/>
  <c r="F14" i="3"/>
  <c r="AE13" i="3"/>
  <c r="AD13" i="3"/>
  <c r="G13" i="3"/>
  <c r="F13" i="3"/>
  <c r="AE12" i="3"/>
  <c r="AD12" i="3"/>
  <c r="G12" i="3"/>
  <c r="F12" i="3"/>
  <c r="AK11" i="3"/>
  <c r="AJ11" i="3"/>
  <c r="AI11" i="3"/>
  <c r="AE11" i="3" s="1"/>
  <c r="AH11" i="3"/>
  <c r="AG11" i="3"/>
  <c r="AF11" i="3"/>
  <c r="AD11" i="3"/>
  <c r="M11" i="3"/>
  <c r="L11" i="3"/>
  <c r="K11" i="3"/>
  <c r="G11" i="3" s="1"/>
  <c r="J11" i="3"/>
  <c r="I11" i="3"/>
  <c r="H11" i="3"/>
  <c r="F11" i="3"/>
  <c r="AK10" i="3"/>
  <c r="AJ10" i="3"/>
  <c r="AI10" i="3"/>
  <c r="AH10" i="3"/>
  <c r="AD10" i="3" s="1"/>
  <c r="AG10" i="3"/>
  <c r="AF10" i="3"/>
  <c r="AE10" i="3"/>
  <c r="M10" i="3"/>
  <c r="L10" i="3"/>
  <c r="K10" i="3"/>
  <c r="J10" i="3"/>
  <c r="F10" i="3" s="1"/>
  <c r="I10" i="3"/>
  <c r="H10" i="3"/>
  <c r="G10" i="3"/>
  <c r="AJ9" i="3"/>
  <c r="AI9" i="3"/>
  <c r="AH9" i="3"/>
  <c r="AD9" i="3" s="1"/>
  <c r="AF9" i="3"/>
  <c r="M9" i="3"/>
  <c r="L9" i="3"/>
  <c r="K9" i="3"/>
  <c r="G9" i="3" s="1"/>
  <c r="J9" i="3"/>
  <c r="F9" i="3" s="1"/>
  <c r="I9" i="3"/>
  <c r="H9" i="3"/>
  <c r="AG9" i="3" l="1"/>
  <c r="AE9" i="3" s="1"/>
  <c r="AX145" i="2" l="1"/>
  <c r="AT145" i="2"/>
  <c r="AP145" i="2"/>
  <c r="AL145" i="2"/>
  <c r="Z145" i="2"/>
  <c r="V145" i="2"/>
  <c r="R145" i="2"/>
  <c r="N145" i="2"/>
  <c r="AX144" i="2"/>
  <c r="AT144" i="2"/>
  <c r="AP144" i="2"/>
  <c r="AL144" i="2"/>
  <c r="Z144" i="2"/>
  <c r="V144" i="2"/>
  <c r="R144" i="2"/>
  <c r="N144" i="2"/>
  <c r="AX143" i="2"/>
  <c r="AT143" i="2"/>
  <c r="AP143" i="2"/>
  <c r="AL143" i="2"/>
  <c r="Z143" i="2"/>
  <c r="V143" i="2"/>
  <c r="R143" i="2"/>
  <c r="N143" i="2"/>
  <c r="AX142" i="2"/>
  <c r="AT142" i="2"/>
  <c r="AP142" i="2"/>
  <c r="AL142" i="2"/>
  <c r="Z142" i="2"/>
  <c r="V142" i="2"/>
  <c r="R142" i="2"/>
  <c r="N142" i="2"/>
  <c r="AX141" i="2"/>
  <c r="AT141" i="2"/>
  <c r="AP141" i="2"/>
  <c r="AL141" i="2"/>
  <c r="Z141" i="2"/>
  <c r="V141" i="2"/>
  <c r="R141" i="2"/>
  <c r="N141" i="2"/>
  <c r="AX140" i="2"/>
  <c r="AT140" i="2"/>
  <c r="AP140" i="2"/>
  <c r="AL140" i="2"/>
  <c r="Z140" i="2"/>
  <c r="V140" i="2"/>
  <c r="R140" i="2"/>
  <c r="N140" i="2"/>
  <c r="AX139" i="2"/>
  <c r="AT139" i="2"/>
  <c r="AP139" i="2"/>
  <c r="AL139" i="2"/>
  <c r="Z139" i="2"/>
  <c r="V139" i="2"/>
  <c r="R139" i="2"/>
  <c r="N139" i="2"/>
  <c r="AX138" i="2"/>
  <c r="AT138" i="2"/>
  <c r="AP138" i="2"/>
  <c r="AL138" i="2"/>
  <c r="Z138" i="2"/>
  <c r="V138" i="2"/>
  <c r="R138" i="2"/>
  <c r="N138" i="2"/>
  <c r="AX137" i="2"/>
  <c r="AT137" i="2"/>
  <c r="AP137" i="2"/>
  <c r="AL137" i="2"/>
  <c r="Z137" i="2"/>
  <c r="V137" i="2"/>
  <c r="R137" i="2"/>
  <c r="N137" i="2"/>
  <c r="AX136" i="2"/>
  <c r="AT136" i="2"/>
  <c r="AP136" i="2"/>
  <c r="AL136" i="2"/>
  <c r="Z136" i="2"/>
  <c r="V136" i="2"/>
  <c r="R136" i="2"/>
  <c r="N136" i="2"/>
  <c r="AX135" i="2"/>
  <c r="AT135" i="2"/>
  <c r="AP135" i="2"/>
  <c r="AL135" i="2"/>
  <c r="Z135" i="2"/>
  <c r="V135" i="2"/>
  <c r="R135" i="2"/>
  <c r="N135" i="2"/>
  <c r="AX134" i="2"/>
  <c r="AT134" i="2"/>
  <c r="AP134" i="2"/>
  <c r="AL134" i="2"/>
  <c r="Z134" i="2"/>
  <c r="V134" i="2"/>
  <c r="R134" i="2"/>
  <c r="N134" i="2"/>
  <c r="AX133" i="2"/>
  <c r="AT133" i="2"/>
  <c r="AP133" i="2"/>
  <c r="AL133" i="2"/>
  <c r="Z133" i="2"/>
  <c r="V133" i="2"/>
  <c r="R133" i="2"/>
  <c r="P133" i="2"/>
  <c r="N133" i="2"/>
  <c r="AX132" i="2"/>
  <c r="AT132" i="2"/>
  <c r="AP132" i="2"/>
  <c r="AL132" i="2"/>
  <c r="Z132" i="2"/>
  <c r="V132" i="2"/>
  <c r="R132" i="2"/>
  <c r="N132" i="2"/>
  <c r="AX131" i="2"/>
  <c r="AT131" i="2"/>
  <c r="AP131" i="2"/>
  <c r="AL131" i="2"/>
  <c r="Z131" i="2"/>
  <c r="V131" i="2"/>
  <c r="R131" i="2"/>
  <c r="N131" i="2"/>
  <c r="AX130" i="2"/>
  <c r="AT130" i="2"/>
  <c r="AP130" i="2"/>
  <c r="AL130" i="2"/>
  <c r="Z130" i="2"/>
  <c r="V130" i="2"/>
  <c r="R130" i="2"/>
  <c r="N130" i="2"/>
  <c r="AX129" i="2"/>
  <c r="AT129" i="2"/>
  <c r="AP129" i="2"/>
  <c r="AL129" i="2"/>
  <c r="Z129" i="2"/>
  <c r="V129" i="2"/>
  <c r="R129" i="2"/>
  <c r="N129" i="2"/>
  <c r="AX128" i="2"/>
  <c r="AT128" i="2"/>
  <c r="AP128" i="2"/>
  <c r="AL128" i="2"/>
  <c r="Z128" i="2"/>
  <c r="V128" i="2"/>
  <c r="R128" i="2"/>
  <c r="N128" i="2"/>
  <c r="AX127" i="2"/>
  <c r="AT127" i="2"/>
  <c r="AP127" i="2"/>
  <c r="AL127" i="2"/>
  <c r="Z127" i="2"/>
  <c r="V127" i="2"/>
  <c r="R127" i="2"/>
  <c r="N127" i="2"/>
  <c r="AX126" i="2"/>
  <c r="AT126" i="2"/>
  <c r="AP126" i="2"/>
  <c r="AL126" i="2"/>
  <c r="Z126" i="2"/>
  <c r="V126" i="2"/>
  <c r="R126" i="2"/>
  <c r="N126" i="2"/>
  <c r="AX125" i="2"/>
  <c r="AT125" i="2"/>
  <c r="AP125" i="2"/>
  <c r="AL125" i="2"/>
  <c r="Z125" i="2"/>
  <c r="V125" i="2"/>
  <c r="R125" i="2"/>
  <c r="N125" i="2"/>
  <c r="AX124" i="2"/>
  <c r="AT124" i="2"/>
  <c r="AP124" i="2"/>
  <c r="AL124" i="2"/>
  <c r="Z124" i="2"/>
  <c r="V124" i="2"/>
  <c r="R124" i="2"/>
  <c r="N124" i="2"/>
  <c r="AX123" i="2"/>
  <c r="AT123" i="2"/>
  <c r="AP123" i="2"/>
  <c r="AL123" i="2"/>
  <c r="Z123" i="2"/>
  <c r="V123" i="2"/>
  <c r="R123" i="2"/>
  <c r="N123" i="2"/>
  <c r="AX122" i="2"/>
  <c r="AT122" i="2"/>
  <c r="AP122" i="2"/>
  <c r="AL122" i="2"/>
  <c r="Z122" i="2"/>
  <c r="V122" i="2"/>
  <c r="R122" i="2"/>
  <c r="N122" i="2"/>
  <c r="AX121" i="2"/>
  <c r="AT121" i="2"/>
  <c r="AP121" i="2"/>
  <c r="AL121" i="2"/>
  <c r="Z121" i="2"/>
  <c r="V121" i="2"/>
  <c r="R121" i="2"/>
  <c r="N121" i="2"/>
  <c r="AX120" i="2"/>
  <c r="AT120" i="2"/>
  <c r="AP120" i="2"/>
  <c r="AL120" i="2"/>
  <c r="Z120" i="2"/>
  <c r="V120" i="2"/>
  <c r="R120" i="2"/>
  <c r="N120" i="2"/>
  <c r="AX119" i="2"/>
  <c r="AT119" i="2"/>
  <c r="AP119" i="2"/>
  <c r="AL119" i="2"/>
  <c r="Z119" i="2"/>
  <c r="V119" i="2"/>
  <c r="R119" i="2"/>
  <c r="N119" i="2"/>
  <c r="AX118" i="2"/>
  <c r="AT118" i="2"/>
  <c r="AP118" i="2"/>
  <c r="AL118" i="2"/>
  <c r="Z118" i="2"/>
  <c r="V118" i="2"/>
  <c r="R118" i="2"/>
  <c r="N118" i="2"/>
  <c r="AX117" i="2"/>
  <c r="AT117" i="2"/>
  <c r="AP117" i="2"/>
  <c r="AL117" i="2"/>
  <c r="Z117" i="2"/>
  <c r="V117" i="2"/>
  <c r="R117" i="2"/>
  <c r="N117" i="2"/>
  <c r="AX116" i="2"/>
  <c r="AT116" i="2"/>
  <c r="AP116" i="2"/>
  <c r="AL116" i="2"/>
  <c r="Z116" i="2"/>
  <c r="V116" i="2"/>
  <c r="R116" i="2"/>
  <c r="N116" i="2"/>
  <c r="AX115" i="2"/>
  <c r="AT115" i="2"/>
  <c r="AP115" i="2"/>
  <c r="AL115" i="2"/>
  <c r="Z115" i="2"/>
  <c r="V115" i="2"/>
  <c r="R115" i="2"/>
  <c r="N115" i="2"/>
  <c r="AX114" i="2"/>
  <c r="AT114" i="2"/>
  <c r="AP114" i="2"/>
  <c r="AL114" i="2"/>
  <c r="Z114" i="2"/>
  <c r="V114" i="2"/>
  <c r="R114" i="2"/>
  <c r="N114" i="2"/>
  <c r="AX113" i="2"/>
  <c r="AT113" i="2"/>
  <c r="AP113" i="2"/>
  <c r="AL113" i="2"/>
  <c r="Z113" i="2"/>
  <c r="V113" i="2"/>
  <c r="R113" i="2"/>
  <c r="N113" i="2"/>
  <c r="AX112" i="2"/>
  <c r="AT112" i="2"/>
  <c r="AP112" i="2"/>
  <c r="AL112" i="2"/>
  <c r="Z112" i="2"/>
  <c r="V112" i="2"/>
  <c r="R112" i="2"/>
  <c r="N112" i="2"/>
  <c r="AX111" i="2"/>
  <c r="AT111" i="2"/>
  <c r="AP111" i="2"/>
  <c r="AL111" i="2"/>
  <c r="Z111" i="2"/>
  <c r="V111" i="2"/>
  <c r="R111" i="2"/>
  <c r="N111" i="2"/>
  <c r="AX110" i="2"/>
  <c r="AT110" i="2"/>
  <c r="AP110" i="2"/>
  <c r="AL110" i="2"/>
  <c r="Z110" i="2"/>
  <c r="V110" i="2"/>
  <c r="R110" i="2"/>
  <c r="N110" i="2"/>
  <c r="AX109" i="2"/>
  <c r="AT109" i="2"/>
  <c r="AP109" i="2"/>
  <c r="AL109" i="2"/>
  <c r="Z109" i="2"/>
  <c r="V109" i="2"/>
  <c r="R109" i="2"/>
  <c r="N109" i="2"/>
  <c r="AX108" i="2"/>
  <c r="AT108" i="2"/>
  <c r="AP108" i="2"/>
  <c r="AL108" i="2"/>
  <c r="Z108" i="2"/>
  <c r="V108" i="2"/>
  <c r="R108" i="2"/>
  <c r="N108" i="2"/>
  <c r="AX107" i="2"/>
  <c r="AT107" i="2"/>
  <c r="AP107" i="2"/>
  <c r="AL107" i="2"/>
  <c r="Z107" i="2"/>
  <c r="V107" i="2"/>
  <c r="R107" i="2"/>
  <c r="N107" i="2"/>
  <c r="AX106" i="2"/>
  <c r="AT106" i="2"/>
  <c r="AP106" i="2"/>
  <c r="AL106" i="2"/>
  <c r="Z106" i="2"/>
  <c r="V106" i="2"/>
  <c r="R106" i="2"/>
  <c r="N106" i="2"/>
  <c r="AX105" i="2"/>
  <c r="AT105" i="2"/>
  <c r="AP105" i="2"/>
  <c r="AL105" i="2"/>
  <c r="Z105" i="2"/>
  <c r="V105" i="2"/>
  <c r="R105" i="2"/>
  <c r="N105" i="2"/>
  <c r="AX104" i="2"/>
  <c r="AT104" i="2"/>
  <c r="AP104" i="2"/>
  <c r="AL104" i="2"/>
  <c r="Z104" i="2"/>
  <c r="V104" i="2"/>
  <c r="R104" i="2"/>
  <c r="N104" i="2"/>
  <c r="AX103" i="2"/>
  <c r="AT103" i="2"/>
  <c r="AP103" i="2"/>
  <c r="AL103" i="2"/>
  <c r="Z103" i="2"/>
  <c r="V103" i="2"/>
  <c r="R103" i="2"/>
  <c r="N103" i="2"/>
  <c r="AX102" i="2"/>
  <c r="AT102" i="2"/>
  <c r="AP102" i="2"/>
  <c r="AL102" i="2"/>
  <c r="Z102" i="2"/>
  <c r="V102" i="2"/>
  <c r="R102" i="2"/>
  <c r="O102" i="2"/>
  <c r="N102" i="2" s="1"/>
  <c r="AX101" i="2"/>
  <c r="AT101" i="2"/>
  <c r="AP101" i="2"/>
  <c r="AL101" i="2"/>
  <c r="Z101" i="2"/>
  <c r="V101" i="2"/>
  <c r="R101" i="2"/>
  <c r="N101" i="2"/>
  <c r="AX100" i="2"/>
  <c r="AT100" i="2"/>
  <c r="AP100" i="2"/>
  <c r="AL100" i="2"/>
  <c r="Z100" i="2"/>
  <c r="V100" i="2"/>
  <c r="R100" i="2"/>
  <c r="N100" i="2"/>
  <c r="AX99" i="2"/>
  <c r="AT99" i="2"/>
  <c r="AP99" i="2"/>
  <c r="AL99" i="2"/>
  <c r="Z99" i="2"/>
  <c r="V99" i="2"/>
  <c r="R99" i="2"/>
  <c r="N99" i="2"/>
  <c r="AX98" i="2"/>
  <c r="AT98" i="2"/>
  <c r="AP98" i="2"/>
  <c r="AL98" i="2"/>
  <c r="Z98" i="2"/>
  <c r="V98" i="2"/>
  <c r="R98" i="2"/>
  <c r="N98" i="2"/>
  <c r="AX97" i="2"/>
  <c r="AT97" i="2"/>
  <c r="AP97" i="2"/>
  <c r="AL97" i="2"/>
  <c r="Z97" i="2"/>
  <c r="V97" i="2"/>
  <c r="R97" i="2"/>
  <c r="N97" i="2"/>
  <c r="AX96" i="2"/>
  <c r="AT96" i="2"/>
  <c r="AP96" i="2"/>
  <c r="AL96" i="2"/>
  <c r="Z96" i="2"/>
  <c r="V96" i="2"/>
  <c r="R96" i="2"/>
  <c r="N96" i="2"/>
  <c r="AX95" i="2"/>
  <c r="AT95" i="2"/>
  <c r="AP95" i="2"/>
  <c r="AL95" i="2"/>
  <c r="Z95" i="2"/>
  <c r="V95" i="2"/>
  <c r="R95" i="2"/>
  <c r="N95" i="2"/>
  <c r="AX94" i="2"/>
  <c r="AT94" i="2"/>
  <c r="AP94" i="2"/>
  <c r="AL94" i="2"/>
  <c r="Z94" i="2"/>
  <c r="V94" i="2"/>
  <c r="R94" i="2"/>
  <c r="N94" i="2"/>
  <c r="AX93" i="2"/>
  <c r="AT93" i="2"/>
  <c r="AP93" i="2"/>
  <c r="AL93" i="2"/>
  <c r="Z93" i="2"/>
  <c r="V93" i="2"/>
  <c r="R93" i="2"/>
  <c r="N93" i="2"/>
  <c r="AX92" i="2"/>
  <c r="AT92" i="2"/>
  <c r="AP92" i="2"/>
  <c r="AL92" i="2"/>
  <c r="Z92" i="2"/>
  <c r="V92" i="2"/>
  <c r="R92" i="2"/>
  <c r="N92" i="2"/>
  <c r="AX91" i="2"/>
  <c r="AT91" i="2"/>
  <c r="AP91" i="2"/>
  <c r="AL91" i="2"/>
  <c r="Z91" i="2"/>
  <c r="V91" i="2"/>
  <c r="R91" i="2"/>
  <c r="N91" i="2"/>
  <c r="AX90" i="2"/>
  <c r="AT90" i="2"/>
  <c r="AP90" i="2"/>
  <c r="AL90" i="2"/>
  <c r="Z90" i="2"/>
  <c r="V90" i="2"/>
  <c r="R90" i="2"/>
  <c r="N90" i="2"/>
  <c r="AX89" i="2"/>
  <c r="AT89" i="2"/>
  <c r="AP89" i="2"/>
  <c r="AL89" i="2"/>
  <c r="Z89" i="2"/>
  <c r="V89" i="2"/>
  <c r="R89" i="2"/>
  <c r="N89" i="2"/>
  <c r="AX88" i="2"/>
  <c r="AT88" i="2"/>
  <c r="AP88" i="2"/>
  <c r="AL88" i="2"/>
  <c r="Z88" i="2"/>
  <c r="V88" i="2"/>
  <c r="R88" i="2"/>
  <c r="N88" i="2"/>
  <c r="AX87" i="2"/>
  <c r="AT87" i="2"/>
  <c r="AP87" i="2"/>
  <c r="AL87" i="2"/>
  <c r="Z87" i="2"/>
  <c r="V87" i="2"/>
  <c r="R87" i="2"/>
  <c r="N87" i="2"/>
  <c r="AX86" i="2"/>
  <c r="AT86" i="2"/>
  <c r="AP86" i="2"/>
  <c r="AL86" i="2"/>
  <c r="Z86" i="2"/>
  <c r="V86" i="2"/>
  <c r="R86" i="2"/>
  <c r="N86" i="2"/>
  <c r="AX85" i="2"/>
  <c r="AT85" i="2"/>
  <c r="AP85" i="2"/>
  <c r="AL85" i="2"/>
  <c r="Z85" i="2"/>
  <c r="V85" i="2"/>
  <c r="R85" i="2"/>
  <c r="N85" i="2"/>
  <c r="AX84" i="2"/>
  <c r="AT84" i="2"/>
  <c r="AP84" i="2"/>
  <c r="AL84" i="2"/>
  <c r="Z84" i="2"/>
  <c r="V84" i="2"/>
  <c r="R84" i="2"/>
  <c r="N84" i="2"/>
  <c r="AX83" i="2"/>
  <c r="AT83" i="2"/>
  <c r="AP83" i="2"/>
  <c r="AL83" i="2"/>
  <c r="Z83" i="2"/>
  <c r="V83" i="2"/>
  <c r="R83" i="2"/>
  <c r="O83" i="2"/>
  <c r="N83" i="2"/>
  <c r="AX82" i="2"/>
  <c r="AT82" i="2"/>
  <c r="AP82" i="2"/>
  <c r="AL82" i="2"/>
  <c r="Z82" i="2"/>
  <c r="V82" i="2"/>
  <c r="R82" i="2"/>
  <c r="N82" i="2"/>
  <c r="BA81" i="2"/>
  <c r="BA146" i="2" s="1"/>
  <c r="AZ81" i="2"/>
  <c r="AZ146" i="2" s="1"/>
  <c r="AY81" i="2"/>
  <c r="AY146" i="2" s="1"/>
  <c r="AW81" i="2"/>
  <c r="AW146" i="2" s="1"/>
  <c r="AV81" i="2"/>
  <c r="AV146" i="2" s="1"/>
  <c r="AU81" i="2"/>
  <c r="AU146" i="2" s="1"/>
  <c r="AS81" i="2"/>
  <c r="AS146" i="2" s="1"/>
  <c r="AR81" i="2"/>
  <c r="AR146" i="2" s="1"/>
  <c r="AQ81" i="2"/>
  <c r="AQ146" i="2" s="1"/>
  <c r="AO81" i="2"/>
  <c r="AO146" i="2" s="1"/>
  <c r="AN81" i="2"/>
  <c r="AN146" i="2" s="1"/>
  <c r="AM81" i="2"/>
  <c r="AM146" i="2" s="1"/>
  <c r="AC81" i="2"/>
  <c r="AC146" i="2" s="1"/>
  <c r="AB81" i="2"/>
  <c r="AB146" i="2" s="1"/>
  <c r="AA81" i="2"/>
  <c r="AA146" i="2" s="1"/>
  <c r="Y81" i="2"/>
  <c r="Y146" i="2" s="1"/>
  <c r="X81" i="2"/>
  <c r="X146" i="2" s="1"/>
  <c r="W81" i="2"/>
  <c r="W146" i="2" s="1"/>
  <c r="U81" i="2"/>
  <c r="U146" i="2" s="1"/>
  <c r="T81" i="2"/>
  <c r="T146" i="2" s="1"/>
  <c r="S81" i="2"/>
  <c r="S146" i="2" s="1"/>
  <c r="Q81" i="2"/>
  <c r="Q146" i="2" s="1"/>
  <c r="P81" i="2"/>
  <c r="P146" i="2" s="1"/>
  <c r="O81" i="2"/>
  <c r="O146" i="2" s="1"/>
  <c r="AE80" i="2"/>
  <c r="AD80" i="2"/>
  <c r="G80" i="2"/>
  <c r="F80" i="2"/>
  <c r="AE79" i="2"/>
  <c r="AD79" i="2"/>
  <c r="G79" i="2"/>
  <c r="F79" i="2"/>
  <c r="AK78" i="2"/>
  <c r="AJ78" i="2"/>
  <c r="AI78" i="2"/>
  <c r="AH78" i="2"/>
  <c r="AG78" i="2"/>
  <c r="AF78" i="2"/>
  <c r="AD78" i="2" s="1"/>
  <c r="AE78" i="2"/>
  <c r="M78" i="2"/>
  <c r="L78" i="2"/>
  <c r="K78" i="2"/>
  <c r="J78" i="2"/>
  <c r="I78" i="2"/>
  <c r="H78" i="2"/>
  <c r="F78" i="2" s="1"/>
  <c r="G78" i="2"/>
  <c r="AK77" i="2"/>
  <c r="AJ77" i="2"/>
  <c r="AI77" i="2"/>
  <c r="AH77" i="2"/>
  <c r="AG77" i="2"/>
  <c r="AF77" i="2"/>
  <c r="AD77" i="2" s="1"/>
  <c r="AE77" i="2"/>
  <c r="M77" i="2"/>
  <c r="L77" i="2"/>
  <c r="K77" i="2"/>
  <c r="J77" i="2"/>
  <c r="I77" i="2"/>
  <c r="H77" i="2"/>
  <c r="F77" i="2" s="1"/>
  <c r="G77" i="2"/>
  <c r="AE76" i="2"/>
  <c r="AD76" i="2"/>
  <c r="G76" i="2"/>
  <c r="F76" i="2"/>
  <c r="AE75" i="2"/>
  <c r="AD75" i="2"/>
  <c r="G75" i="2"/>
  <c r="F75" i="2"/>
  <c r="AE74" i="2"/>
  <c r="AD74" i="2"/>
  <c r="G74" i="2"/>
  <c r="F74" i="2"/>
  <c r="AE73" i="2"/>
  <c r="AD73" i="2"/>
  <c r="G73" i="2"/>
  <c r="F73" i="2"/>
  <c r="AK72" i="2"/>
  <c r="AJ72" i="2"/>
  <c r="AI72" i="2"/>
  <c r="AH72" i="2"/>
  <c r="AG72" i="2"/>
  <c r="AF72" i="2"/>
  <c r="AD72" i="2" s="1"/>
  <c r="AE72" i="2"/>
  <c r="M72" i="2"/>
  <c r="L72" i="2"/>
  <c r="K72" i="2"/>
  <c r="J72" i="2"/>
  <c r="I72" i="2"/>
  <c r="H72" i="2"/>
  <c r="F72" i="2" s="1"/>
  <c r="G72" i="2"/>
  <c r="AE71" i="2"/>
  <c r="AD71" i="2"/>
  <c r="G71" i="2"/>
  <c r="F71" i="2"/>
  <c r="AK70" i="2"/>
  <c r="AJ70" i="2"/>
  <c r="AI70" i="2"/>
  <c r="AH70" i="2"/>
  <c r="AG70" i="2"/>
  <c r="AF70" i="2"/>
  <c r="AD70" i="2" s="1"/>
  <c r="AE70" i="2"/>
  <c r="M70" i="2"/>
  <c r="L70" i="2"/>
  <c r="K70" i="2"/>
  <c r="J70" i="2"/>
  <c r="I70" i="2"/>
  <c r="H70" i="2"/>
  <c r="F70" i="2" s="1"/>
  <c r="G70" i="2"/>
  <c r="AE69" i="2"/>
  <c r="AD69" i="2"/>
  <c r="G69" i="2"/>
  <c r="F69" i="2"/>
  <c r="AE68" i="2"/>
  <c r="AD68" i="2"/>
  <c r="G68" i="2"/>
  <c r="F68" i="2"/>
  <c r="AE67" i="2"/>
  <c r="AD67" i="2"/>
  <c r="G67" i="2"/>
  <c r="F67" i="2"/>
  <c r="AE66" i="2"/>
  <c r="AD66" i="2"/>
  <c r="G66" i="2"/>
  <c r="F66" i="2"/>
  <c r="AE65" i="2"/>
  <c r="AD65" i="2"/>
  <c r="G65" i="2"/>
  <c r="F65" i="2"/>
  <c r="AE64" i="2"/>
  <c r="AD64" i="2"/>
  <c r="G64" i="2"/>
  <c r="F64" i="2"/>
  <c r="AK63" i="2"/>
  <c r="AJ63" i="2"/>
  <c r="AI63" i="2"/>
  <c r="AH63" i="2"/>
  <c r="AG63" i="2"/>
  <c r="AF63" i="2"/>
  <c r="AD63" i="2" s="1"/>
  <c r="AE63" i="2"/>
  <c r="M63" i="2"/>
  <c r="L63" i="2"/>
  <c r="K63" i="2"/>
  <c r="J63" i="2"/>
  <c r="I63" i="2"/>
  <c r="H63" i="2"/>
  <c r="F63" i="2" s="1"/>
  <c r="G63" i="2"/>
  <c r="AE62" i="2"/>
  <c r="AD62" i="2"/>
  <c r="G62" i="2"/>
  <c r="F62" i="2"/>
  <c r="AE61" i="2"/>
  <c r="AD61" i="2"/>
  <c r="G61" i="2"/>
  <c r="F61" i="2"/>
  <c r="AE60" i="2"/>
  <c r="AD60" i="2"/>
  <c r="G60" i="2"/>
  <c r="F60" i="2"/>
  <c r="AE59" i="2"/>
  <c r="AD59" i="2"/>
  <c r="G59" i="2"/>
  <c r="F59" i="2"/>
  <c r="AE58" i="2"/>
  <c r="AD58" i="2"/>
  <c r="G58" i="2"/>
  <c r="F58" i="2"/>
  <c r="AE57" i="2"/>
  <c r="AD57" i="2"/>
  <c r="G57" i="2"/>
  <c r="F57" i="2"/>
  <c r="AE56" i="2"/>
  <c r="AD56" i="2"/>
  <c r="G56" i="2"/>
  <c r="F56" i="2"/>
  <c r="AE55" i="2"/>
  <c r="AD55" i="2"/>
  <c r="G55" i="2"/>
  <c r="F55" i="2"/>
  <c r="AK54" i="2"/>
  <c r="AJ54" i="2"/>
  <c r="AJ49" i="2" s="1"/>
  <c r="AJ9" i="2" s="1"/>
  <c r="AI54" i="2"/>
  <c r="AH54" i="2"/>
  <c r="AG54" i="2"/>
  <c r="AF54" i="2"/>
  <c r="AF49" i="2" s="1"/>
  <c r="AE54" i="2"/>
  <c r="K54" i="2"/>
  <c r="J54" i="2"/>
  <c r="I54" i="2"/>
  <c r="G54" i="2" s="1"/>
  <c r="H54" i="2"/>
  <c r="F54" i="2"/>
  <c r="AE53" i="2"/>
  <c r="AD53" i="2"/>
  <c r="G53" i="2"/>
  <c r="F53" i="2"/>
  <c r="AE52" i="2"/>
  <c r="AD52" i="2"/>
  <c r="G52" i="2"/>
  <c r="F52" i="2"/>
  <c r="AE51" i="2"/>
  <c r="AD51" i="2"/>
  <c r="G51" i="2"/>
  <c r="F51" i="2"/>
  <c r="AK50" i="2"/>
  <c r="AJ50" i="2"/>
  <c r="AI50" i="2"/>
  <c r="AI49" i="2" s="1"/>
  <c r="AI9" i="2" s="1"/>
  <c r="AH50" i="2"/>
  <c r="AH49" i="2" s="1"/>
  <c r="AH9" i="2" s="1"/>
  <c r="AG50" i="2"/>
  <c r="AE50" i="2" s="1"/>
  <c r="AF50" i="2"/>
  <c r="AD50" i="2"/>
  <c r="M50" i="2"/>
  <c r="L50" i="2"/>
  <c r="K50" i="2"/>
  <c r="K49" i="2" s="1"/>
  <c r="K9" i="2" s="1"/>
  <c r="J50" i="2"/>
  <c r="F50" i="2" s="1"/>
  <c r="I50" i="2"/>
  <c r="G50" i="2" s="1"/>
  <c r="AK49" i="2"/>
  <c r="AG49" i="2"/>
  <c r="M49" i="2"/>
  <c r="L49" i="2"/>
  <c r="I49" i="2"/>
  <c r="G49" i="2" s="1"/>
  <c r="H49" i="2"/>
  <c r="AE48" i="2"/>
  <c r="AD48" i="2"/>
  <c r="G48" i="2"/>
  <c r="F48" i="2"/>
  <c r="AE47" i="2"/>
  <c r="AD47" i="2"/>
  <c r="G47" i="2"/>
  <c r="F47" i="2"/>
  <c r="AE46" i="2"/>
  <c r="AD46" i="2"/>
  <c r="G46" i="2"/>
  <c r="F46" i="2"/>
  <c r="AE45" i="2"/>
  <c r="AD45" i="2"/>
  <c r="G45" i="2"/>
  <c r="F45" i="2"/>
  <c r="AE44" i="2"/>
  <c r="AD44" i="2"/>
  <c r="G44" i="2"/>
  <c r="F44" i="2"/>
  <c r="AE43" i="2"/>
  <c r="AD43" i="2"/>
  <c r="G43" i="2"/>
  <c r="F43" i="2"/>
  <c r="AE42" i="2"/>
  <c r="AD42" i="2"/>
  <c r="G42" i="2"/>
  <c r="F42" i="2"/>
  <c r="AE41" i="2"/>
  <c r="AD41" i="2"/>
  <c r="G41" i="2"/>
  <c r="F41" i="2"/>
  <c r="AK40" i="2"/>
  <c r="AJ40" i="2"/>
  <c r="AI40" i="2"/>
  <c r="AH40" i="2"/>
  <c r="AG40" i="2"/>
  <c r="AE40" i="2" s="1"/>
  <c r="AF40" i="2"/>
  <c r="AD40" i="2" s="1"/>
  <c r="M40" i="2"/>
  <c r="L40" i="2"/>
  <c r="K40" i="2"/>
  <c r="J40" i="2"/>
  <c r="I40" i="2"/>
  <c r="G40" i="2" s="1"/>
  <c r="H40" i="2"/>
  <c r="F40" i="2" s="1"/>
  <c r="AE39" i="2"/>
  <c r="AD39" i="2"/>
  <c r="G39" i="2"/>
  <c r="F39" i="2"/>
  <c r="AE38" i="2"/>
  <c r="AD38" i="2"/>
  <c r="G38" i="2"/>
  <c r="F38" i="2"/>
  <c r="AE37" i="2"/>
  <c r="AD37" i="2"/>
  <c r="G37" i="2"/>
  <c r="F37" i="2"/>
  <c r="AE36" i="2"/>
  <c r="AD36" i="2"/>
  <c r="G36" i="2"/>
  <c r="F36" i="2"/>
  <c r="AE35" i="2"/>
  <c r="AD35" i="2"/>
  <c r="G35" i="2"/>
  <c r="F35" i="2"/>
  <c r="AK34" i="2"/>
  <c r="AJ34" i="2"/>
  <c r="AI34" i="2"/>
  <c r="AH34" i="2"/>
  <c r="AG34" i="2"/>
  <c r="AE34" i="2" s="1"/>
  <c r="AF34" i="2"/>
  <c r="AD34" i="2" s="1"/>
  <c r="M34" i="2"/>
  <c r="L34" i="2"/>
  <c r="K34" i="2"/>
  <c r="J34" i="2"/>
  <c r="I34" i="2"/>
  <c r="G34" i="2" s="1"/>
  <c r="H34" i="2"/>
  <c r="F34" i="2" s="1"/>
  <c r="AE33" i="2"/>
  <c r="AD33" i="2"/>
  <c r="G33" i="2"/>
  <c r="F33" i="2"/>
  <c r="AE32" i="2"/>
  <c r="AD32" i="2"/>
  <c r="G32" i="2"/>
  <c r="F32" i="2"/>
  <c r="AE31" i="2"/>
  <c r="AD31" i="2"/>
  <c r="G31" i="2"/>
  <c r="F31" i="2"/>
  <c r="AE30" i="2"/>
  <c r="AD30" i="2"/>
  <c r="G30" i="2"/>
  <c r="F30" i="2"/>
  <c r="AE29" i="2"/>
  <c r="AD29" i="2"/>
  <c r="G29" i="2"/>
  <c r="F29" i="2"/>
  <c r="AE28" i="2"/>
  <c r="AD28" i="2"/>
  <c r="G28" i="2"/>
  <c r="F28" i="2"/>
  <c r="AE27" i="2"/>
  <c r="AD27" i="2"/>
  <c r="G27" i="2"/>
  <c r="F27" i="2"/>
  <c r="AE26" i="2"/>
  <c r="AD26" i="2"/>
  <c r="G26" i="2"/>
  <c r="F26" i="2"/>
  <c r="AE25" i="2"/>
  <c r="AD25" i="2"/>
  <c r="G25" i="2"/>
  <c r="F25" i="2"/>
  <c r="AE24" i="2"/>
  <c r="AD24" i="2"/>
  <c r="G24" i="2"/>
  <c r="F24" i="2"/>
  <c r="AE23" i="2"/>
  <c r="AD23" i="2"/>
  <c r="G23" i="2"/>
  <c r="F23" i="2"/>
  <c r="AE22" i="2"/>
  <c r="AD22" i="2"/>
  <c r="G22" i="2"/>
  <c r="F22" i="2"/>
  <c r="AE21" i="2"/>
  <c r="AD21" i="2"/>
  <c r="G21" i="2"/>
  <c r="F21" i="2"/>
  <c r="AE20" i="2"/>
  <c r="AD20" i="2"/>
  <c r="G20" i="2"/>
  <c r="F20" i="2"/>
  <c r="AE19" i="2"/>
  <c r="AD19" i="2"/>
  <c r="G19" i="2"/>
  <c r="F19" i="2"/>
  <c r="AE18" i="2"/>
  <c r="AD18" i="2"/>
  <c r="G18" i="2"/>
  <c r="F18" i="2"/>
  <c r="AE17" i="2"/>
  <c r="AD17" i="2"/>
  <c r="G17" i="2"/>
  <c r="F17" i="2"/>
  <c r="AE16" i="2"/>
  <c r="AD16" i="2"/>
  <c r="G16" i="2"/>
  <c r="F16" i="2"/>
  <c r="AE15" i="2"/>
  <c r="AD15" i="2"/>
  <c r="G15" i="2"/>
  <c r="F15" i="2"/>
  <c r="AE14" i="2"/>
  <c r="AD14" i="2"/>
  <c r="G14" i="2"/>
  <c r="F14" i="2"/>
  <c r="AE13" i="2"/>
  <c r="AD13" i="2"/>
  <c r="G13" i="2"/>
  <c r="F13" i="2"/>
  <c r="AE12" i="2"/>
  <c r="AD12" i="2"/>
  <c r="G12" i="2"/>
  <c r="F12" i="2"/>
  <c r="AK11" i="2"/>
  <c r="AJ11" i="2"/>
  <c r="AI11" i="2"/>
  <c r="AH11" i="2"/>
  <c r="AG11" i="2"/>
  <c r="AE11" i="2" s="1"/>
  <c r="AF11" i="2"/>
  <c r="AF10" i="2" s="1"/>
  <c r="M11" i="2"/>
  <c r="L11" i="2"/>
  <c r="L10" i="2" s="1"/>
  <c r="L9" i="2" s="1"/>
  <c r="K11" i="2"/>
  <c r="J11" i="2"/>
  <c r="I11" i="2"/>
  <c r="I10" i="2" s="1"/>
  <c r="H11" i="2"/>
  <c r="F11" i="2" s="1"/>
  <c r="AK10" i="2"/>
  <c r="AJ10" i="2"/>
  <c r="AI10" i="2"/>
  <c r="AH10" i="2"/>
  <c r="AG10" i="2"/>
  <c r="AE10" i="2" s="1"/>
  <c r="M10" i="2"/>
  <c r="K10" i="2"/>
  <c r="J10" i="2"/>
  <c r="H10" i="2"/>
  <c r="F10" i="2" s="1"/>
  <c r="AK9" i="2"/>
  <c r="AG9" i="2"/>
  <c r="AE9" i="2" s="1"/>
  <c r="M9" i="2"/>
  <c r="H9" i="2"/>
  <c r="F9" i="2" l="1"/>
  <c r="G10" i="2"/>
  <c r="I9" i="2"/>
  <c r="G9" i="2" s="1"/>
  <c r="AF9" i="2"/>
  <c r="AD9" i="2" s="1"/>
  <c r="AD10" i="2"/>
  <c r="AE49" i="2"/>
  <c r="AD49" i="2"/>
  <c r="AD11" i="2"/>
  <c r="J49" i="2"/>
  <c r="J9" i="2" s="1"/>
  <c r="G11" i="2"/>
  <c r="AD54" i="2"/>
  <c r="N81" i="2"/>
  <c r="N146" i="2" s="1"/>
  <c r="R81" i="2"/>
  <c r="R146" i="2" s="1"/>
  <c r="V81" i="2"/>
  <c r="V146" i="2" s="1"/>
  <c r="Z81" i="2"/>
  <c r="Z146" i="2" s="1"/>
  <c r="AL81" i="2"/>
  <c r="AL146" i="2" s="1"/>
  <c r="AP81" i="2"/>
  <c r="AP146" i="2" s="1"/>
  <c r="AT81" i="2"/>
  <c r="AT146" i="2" s="1"/>
  <c r="AX81" i="2"/>
  <c r="AX146" i="2" s="1"/>
  <c r="F49" i="2" l="1"/>
  <c r="AG9" i="1" l="1"/>
  <c r="AH9" i="1" l="1"/>
  <c r="AI9" i="1"/>
  <c r="AJ9" i="1"/>
  <c r="AK9" i="1"/>
  <c r="AF9" i="1"/>
  <c r="AP89" i="1" l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88" i="1"/>
  <c r="AQ87" i="1"/>
  <c r="AQ152" i="1" s="1"/>
  <c r="AR87" i="1"/>
  <c r="AR152" i="1" s="1"/>
  <c r="AS87" i="1"/>
  <c r="AS152" i="1" s="1"/>
  <c r="AU87" i="1"/>
  <c r="AU152" i="1" s="1"/>
  <c r="AV87" i="1"/>
  <c r="AW87" i="1"/>
  <c r="AW152" i="1" s="1"/>
  <c r="AY87" i="1"/>
  <c r="AY152" i="1" s="1"/>
  <c r="AZ87" i="1"/>
  <c r="AZ152" i="1" s="1"/>
  <c r="BA87" i="1"/>
  <c r="BA152" i="1" s="1"/>
  <c r="AN87" i="1"/>
  <c r="AN152" i="1" s="1"/>
  <c r="AO87" i="1"/>
  <c r="AO152" i="1" s="1"/>
  <c r="AM87" i="1"/>
  <c r="AM152" i="1" s="1"/>
  <c r="AV152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42" i="1"/>
  <c r="AL143" i="1"/>
  <c r="AL144" i="1"/>
  <c r="AL145" i="1"/>
  <c r="AL146" i="1"/>
  <c r="AL147" i="1"/>
  <c r="AL148" i="1"/>
  <c r="AL149" i="1"/>
  <c r="AL150" i="1"/>
  <c r="AL151" i="1"/>
  <c r="AL88" i="1"/>
  <c r="AD9" i="1"/>
  <c r="AG76" i="1"/>
  <c r="AE76" i="1" s="1"/>
  <c r="AH76" i="1"/>
  <c r="AD76" i="1" s="1"/>
  <c r="AI76" i="1"/>
  <c r="AJ76" i="1"/>
  <c r="AK76" i="1"/>
  <c r="AF76" i="1"/>
  <c r="AG84" i="1"/>
  <c r="AG83" i="1" s="1"/>
  <c r="AH84" i="1"/>
  <c r="AH83" i="1" s="1"/>
  <c r="AI84" i="1"/>
  <c r="AJ84" i="1"/>
  <c r="AK84" i="1"/>
  <c r="AK83" i="1" s="1"/>
  <c r="AF84" i="1"/>
  <c r="AF83" i="1" s="1"/>
  <c r="AI83" i="1"/>
  <c r="AJ83" i="1"/>
  <c r="AG78" i="1"/>
  <c r="AH78" i="1"/>
  <c r="AI78" i="1"/>
  <c r="AJ78" i="1"/>
  <c r="AK78" i="1"/>
  <c r="AF78" i="1"/>
  <c r="AG69" i="1"/>
  <c r="AH69" i="1"/>
  <c r="AI69" i="1"/>
  <c r="AJ69" i="1"/>
  <c r="AK69" i="1"/>
  <c r="AF69" i="1"/>
  <c r="AD69" i="1" s="1"/>
  <c r="AG55" i="1"/>
  <c r="AH55" i="1"/>
  <c r="AI55" i="1"/>
  <c r="AJ55" i="1"/>
  <c r="AK55" i="1"/>
  <c r="AF55" i="1"/>
  <c r="AG56" i="1"/>
  <c r="AE56" i="1" s="1"/>
  <c r="AH56" i="1"/>
  <c r="AD56" i="1" s="1"/>
  <c r="AI56" i="1"/>
  <c r="AJ56" i="1"/>
  <c r="AK56" i="1"/>
  <c r="AF56" i="1"/>
  <c r="AG60" i="1"/>
  <c r="AH60" i="1"/>
  <c r="AI60" i="1"/>
  <c r="AJ60" i="1"/>
  <c r="AK60" i="1"/>
  <c r="AF60" i="1"/>
  <c r="AG46" i="1"/>
  <c r="AE46" i="1" s="1"/>
  <c r="AH46" i="1"/>
  <c r="AI46" i="1"/>
  <c r="AJ46" i="1"/>
  <c r="AK46" i="1"/>
  <c r="AF46" i="1"/>
  <c r="AD46" i="1" s="1"/>
  <c r="AG40" i="1"/>
  <c r="AE40" i="1" s="1"/>
  <c r="AH40" i="1"/>
  <c r="AI40" i="1"/>
  <c r="AJ40" i="1"/>
  <c r="AK40" i="1"/>
  <c r="AF40" i="1"/>
  <c r="AG11" i="1"/>
  <c r="AH11" i="1"/>
  <c r="AI11" i="1"/>
  <c r="AJ11" i="1"/>
  <c r="AK11" i="1"/>
  <c r="AF11" i="1"/>
  <c r="AG10" i="1"/>
  <c r="AI10" i="1"/>
  <c r="AJ10" i="1"/>
  <c r="I10" i="1"/>
  <c r="I9" i="1" s="1"/>
  <c r="J10" i="1"/>
  <c r="K10" i="1"/>
  <c r="L10" i="1"/>
  <c r="M10" i="1"/>
  <c r="M9" i="1" s="1"/>
  <c r="H10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D41" i="1"/>
  <c r="AE41" i="1"/>
  <c r="AD42" i="1"/>
  <c r="AE42" i="1"/>
  <c r="AD43" i="1"/>
  <c r="AE43" i="1"/>
  <c r="AD44" i="1"/>
  <c r="AE44" i="1"/>
  <c r="AD45" i="1"/>
  <c r="AE45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7" i="1"/>
  <c r="AE57" i="1"/>
  <c r="AD58" i="1"/>
  <c r="AE58" i="1"/>
  <c r="AD59" i="1"/>
  <c r="AE59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7" i="1"/>
  <c r="AE77" i="1"/>
  <c r="AE78" i="1"/>
  <c r="AD79" i="1"/>
  <c r="AE79" i="1"/>
  <c r="AD80" i="1"/>
  <c r="AE80" i="1"/>
  <c r="AD81" i="1"/>
  <c r="AE81" i="1"/>
  <c r="AD82" i="1"/>
  <c r="AE82" i="1"/>
  <c r="AE84" i="1"/>
  <c r="AD85" i="1"/>
  <c r="AE85" i="1"/>
  <c r="AD86" i="1"/>
  <c r="AE86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V99" i="1"/>
  <c r="V88" i="1"/>
  <c r="V89" i="1"/>
  <c r="V90" i="1"/>
  <c r="V91" i="1"/>
  <c r="V92" i="1"/>
  <c r="V93" i="1"/>
  <c r="V94" i="1"/>
  <c r="V95" i="1"/>
  <c r="V96" i="1"/>
  <c r="V97" i="1"/>
  <c r="V98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W87" i="1"/>
  <c r="X87" i="1"/>
  <c r="X152" i="1" s="1"/>
  <c r="Y87" i="1"/>
  <c r="Y152" i="1" s="1"/>
  <c r="AA87" i="1"/>
  <c r="AB87" i="1"/>
  <c r="AB152" i="1" s="1"/>
  <c r="AC87" i="1"/>
  <c r="AC152" i="1" s="1"/>
  <c r="U87" i="1"/>
  <c r="U152" i="1" s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S87" i="1"/>
  <c r="S152" i="1" s="1"/>
  <c r="T87" i="1"/>
  <c r="T152" i="1" s="1"/>
  <c r="P87" i="1"/>
  <c r="Q87" i="1"/>
  <c r="O87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88" i="1"/>
  <c r="N89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J9" i="1"/>
  <c r="K9" i="1"/>
  <c r="L9" i="1"/>
  <c r="H9" i="1"/>
  <c r="I76" i="1"/>
  <c r="J76" i="1"/>
  <c r="K76" i="1"/>
  <c r="L76" i="1"/>
  <c r="M76" i="1"/>
  <c r="H76" i="1"/>
  <c r="I78" i="1"/>
  <c r="J78" i="1"/>
  <c r="F78" i="1" s="1"/>
  <c r="K78" i="1"/>
  <c r="L78" i="1"/>
  <c r="M78" i="1"/>
  <c r="H78" i="1"/>
  <c r="I83" i="1"/>
  <c r="J83" i="1"/>
  <c r="K83" i="1"/>
  <c r="L83" i="1"/>
  <c r="M83" i="1"/>
  <c r="G78" i="1"/>
  <c r="H83" i="1"/>
  <c r="I84" i="1"/>
  <c r="J84" i="1"/>
  <c r="K84" i="1"/>
  <c r="L84" i="1"/>
  <c r="M84" i="1"/>
  <c r="H84" i="1"/>
  <c r="F84" i="1" s="1"/>
  <c r="F77" i="1"/>
  <c r="G77" i="1"/>
  <c r="F79" i="1"/>
  <c r="G79" i="1"/>
  <c r="F80" i="1"/>
  <c r="G80" i="1"/>
  <c r="F81" i="1"/>
  <c r="G81" i="1"/>
  <c r="F82" i="1"/>
  <c r="G82" i="1"/>
  <c r="G83" i="1"/>
  <c r="G84" i="1"/>
  <c r="F85" i="1"/>
  <c r="G85" i="1"/>
  <c r="F86" i="1"/>
  <c r="G86" i="1"/>
  <c r="I69" i="1"/>
  <c r="G69" i="1" s="1"/>
  <c r="J69" i="1"/>
  <c r="K69" i="1"/>
  <c r="L69" i="1"/>
  <c r="M69" i="1"/>
  <c r="H69" i="1"/>
  <c r="F69" i="1" s="1"/>
  <c r="F70" i="1"/>
  <c r="G70" i="1"/>
  <c r="F71" i="1"/>
  <c r="G71" i="1"/>
  <c r="F72" i="1"/>
  <c r="G72" i="1"/>
  <c r="F73" i="1"/>
  <c r="G73" i="1"/>
  <c r="F74" i="1"/>
  <c r="G74" i="1"/>
  <c r="F75" i="1"/>
  <c r="G75" i="1"/>
  <c r="I55" i="1"/>
  <c r="G55" i="1" s="1"/>
  <c r="J55" i="1"/>
  <c r="K55" i="1"/>
  <c r="L55" i="1"/>
  <c r="M55" i="1"/>
  <c r="H55" i="1"/>
  <c r="K60" i="1"/>
  <c r="J60" i="1"/>
  <c r="I60" i="1"/>
  <c r="H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J56" i="1"/>
  <c r="K56" i="1"/>
  <c r="L56" i="1"/>
  <c r="M56" i="1"/>
  <c r="I56" i="1"/>
  <c r="F56" i="1"/>
  <c r="F57" i="1"/>
  <c r="G57" i="1"/>
  <c r="F58" i="1"/>
  <c r="G58" i="1"/>
  <c r="F59" i="1"/>
  <c r="G59" i="1"/>
  <c r="I46" i="1"/>
  <c r="J46" i="1"/>
  <c r="K46" i="1"/>
  <c r="L46" i="1"/>
  <c r="M46" i="1"/>
  <c r="H46" i="1"/>
  <c r="G52" i="1"/>
  <c r="G53" i="1"/>
  <c r="G54" i="1"/>
  <c r="F52" i="1"/>
  <c r="F53" i="1"/>
  <c r="F54" i="1"/>
  <c r="G51" i="1"/>
  <c r="F51" i="1"/>
  <c r="F47" i="1"/>
  <c r="G47" i="1"/>
  <c r="F48" i="1"/>
  <c r="G48" i="1"/>
  <c r="F49" i="1"/>
  <c r="G49" i="1"/>
  <c r="F50" i="1"/>
  <c r="G50" i="1"/>
  <c r="I40" i="1"/>
  <c r="G40" i="1" s="1"/>
  <c r="J40" i="1"/>
  <c r="K40" i="1"/>
  <c r="L40" i="1"/>
  <c r="M40" i="1"/>
  <c r="H40" i="1"/>
  <c r="F40" i="1" s="1"/>
  <c r="I11" i="1"/>
  <c r="J11" i="1"/>
  <c r="K11" i="1"/>
  <c r="L11" i="1"/>
  <c r="M11" i="1"/>
  <c r="G11" i="1" s="1"/>
  <c r="H11" i="1"/>
  <c r="F41" i="1"/>
  <c r="G41" i="1"/>
  <c r="F42" i="1"/>
  <c r="G42" i="1"/>
  <c r="F43" i="1"/>
  <c r="G43" i="1"/>
  <c r="F44" i="1"/>
  <c r="G44" i="1"/>
  <c r="F45" i="1"/>
  <c r="G45" i="1"/>
  <c r="F38" i="1"/>
  <c r="G38" i="1"/>
  <c r="F39" i="1"/>
  <c r="G39" i="1"/>
  <c r="F35" i="1"/>
  <c r="G35" i="1"/>
  <c r="F36" i="1"/>
  <c r="G36" i="1"/>
  <c r="F37" i="1"/>
  <c r="G37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25" i="1"/>
  <c r="G25" i="1"/>
  <c r="F26" i="1"/>
  <c r="G26" i="1"/>
  <c r="G24" i="1"/>
  <c r="F24" i="1"/>
  <c r="G23" i="1"/>
  <c r="F23" i="1"/>
  <c r="G22" i="1"/>
  <c r="F22" i="1"/>
  <c r="G21" i="1"/>
  <c r="F21" i="1"/>
  <c r="F17" i="1"/>
  <c r="G17" i="1"/>
  <c r="F18" i="1"/>
  <c r="G18" i="1"/>
  <c r="F19" i="1"/>
  <c r="G19" i="1"/>
  <c r="F20" i="1"/>
  <c r="G20" i="1"/>
  <c r="G16" i="1"/>
  <c r="F16" i="1"/>
  <c r="G15" i="1"/>
  <c r="F15" i="1"/>
  <c r="G14" i="1"/>
  <c r="F14" i="1"/>
  <c r="G13" i="1"/>
  <c r="F13" i="1"/>
  <c r="G12" i="1"/>
  <c r="F12" i="1"/>
  <c r="F10" i="1"/>
  <c r="AX87" i="1" l="1"/>
  <c r="AX152" i="1" s="1"/>
  <c r="AT87" i="1"/>
  <c r="AT152" i="1" s="1"/>
  <c r="AP87" i="1"/>
  <c r="AP152" i="1" s="1"/>
  <c r="AL87" i="1"/>
  <c r="AL152" i="1" s="1"/>
  <c r="AE83" i="1"/>
  <c r="AD84" i="1"/>
  <c r="AD83" i="1"/>
  <c r="AD78" i="1"/>
  <c r="AE55" i="1"/>
  <c r="AE60" i="1"/>
  <c r="AD55" i="1"/>
  <c r="AD60" i="1"/>
  <c r="AH10" i="1"/>
  <c r="AK10" i="1"/>
  <c r="AE10" i="1" s="1"/>
  <c r="AF10" i="1"/>
  <c r="AE11" i="1"/>
  <c r="AD11" i="1"/>
  <c r="G9" i="1"/>
  <c r="G10" i="1"/>
  <c r="F9" i="1"/>
  <c r="Z87" i="1"/>
  <c r="Z152" i="1" s="1"/>
  <c r="AA152" i="1"/>
  <c r="V87" i="1"/>
  <c r="V152" i="1" s="1"/>
  <c r="W152" i="1"/>
  <c r="R87" i="1"/>
  <c r="R152" i="1" s="1"/>
  <c r="N87" i="1"/>
  <c r="G76" i="1"/>
  <c r="F76" i="1"/>
  <c r="F83" i="1"/>
  <c r="F55" i="1"/>
  <c r="G60" i="1"/>
  <c r="F60" i="1"/>
  <c r="G56" i="1"/>
  <c r="G46" i="1"/>
  <c r="F46" i="1"/>
  <c r="F11" i="1"/>
  <c r="AD10" i="1" l="1"/>
</calcChain>
</file>

<file path=xl/sharedStrings.xml><?xml version="1.0" encoding="utf-8"?>
<sst xmlns="http://schemas.openxmlformats.org/spreadsheetml/2006/main" count="9339" uniqueCount="480">
  <si>
    <t/>
  </si>
  <si>
    <t>Наименование полномочия, расходного обязательства</t>
  </si>
  <si>
    <t>Код</t>
  </si>
  <si>
    <t>Код строки</t>
  </si>
  <si>
    <t>Группа полномочий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</si>
  <si>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</si>
  <si>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</si>
  <si>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</si>
  <si>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Методика 
расчета 
оценки</t>
  </si>
  <si>
    <t>отчетный 2020 г.</t>
  </si>
  <si>
    <t>текущий2021 г.</t>
  </si>
  <si>
    <t>очередной 2022 г.</t>
  </si>
  <si>
    <t>плановый период</t>
  </si>
  <si>
    <t>текущий 2021 г.</t>
  </si>
  <si>
    <t>Всего</t>
  </si>
  <si>
    <t>за счет средств федерального бюджета</t>
  </si>
  <si>
    <t>за счет средств бюджета субъекта Российской Федерации</t>
  </si>
  <si>
    <t>в т.ч. за счет средств местных бюджетов</t>
  </si>
  <si>
    <t>2023 г.</t>
  </si>
  <si>
    <t>2024 г.</t>
  </si>
  <si>
    <t>раздел
подраздел</t>
  </si>
  <si>
    <t>утвержденные бюджетные назначения</t>
  </si>
  <si>
    <t>исполнено</t>
  </si>
  <si>
    <t>1</t>
  </si>
  <si>
    <t>2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</si>
  <si>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</si>
  <si>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</si>
  <si>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</si>
  <si>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</si>
  <si>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</si>
  <si>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</si>
  <si>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</si>
  <si>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</si>
  <si>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</si>
  <si>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</si>
  <si>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</si>
  <si>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</si>
  <si>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</si>
  <si>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</si>
  <si>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</si>
  <si>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</si>
  <si>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</si>
  <si>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</si>
  <si>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</si>
  <si>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</si>
  <si>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</si>
  <si>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</si>
  <si>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</si>
  <si>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</si>
  <si>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</si>
  <si>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</si>
  <si>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</si>
  <si>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</si>
  <si>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</si>
  <si>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</si>
  <si>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</si>
  <si>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</si>
  <si>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</si>
  <si>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70</t>
  </si>
  <si>
    <t>72</t>
  </si>
  <si>
    <t>73</t>
  </si>
  <si>
    <t>74</t>
  </si>
  <si>
    <t>76</t>
  </si>
  <si>
    <t>77</t>
  </si>
  <si>
    <t>78</t>
  </si>
  <si>
    <t>79</t>
  </si>
  <si>
    <t>81</t>
  </si>
  <si>
    <t>82</t>
  </si>
  <si>
    <t>83</t>
  </si>
  <si>
    <t>84</t>
  </si>
  <si>
    <t>86</t>
  </si>
  <si>
    <t>87</t>
  </si>
  <si>
    <t>88</t>
  </si>
  <si>
    <t>89</t>
  </si>
  <si>
    <t>91</t>
  </si>
  <si>
    <t>122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</si>
  <si>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(соглашений), всего</t>
  </si>
  <si>
    <t>1000</t>
  </si>
  <si>
    <t>Расчетный</t>
  </si>
  <si>
    <t>1.1.</t>
  </si>
  <si>
    <t>1001</t>
  </si>
  <si>
    <t>1.1.1.</t>
  </si>
  <si>
    <t>1002</t>
  </si>
  <si>
    <t>1.1.1.3.</t>
  </si>
  <si>
    <t>1005</t>
  </si>
  <si>
    <t>0113|0412|0501</t>
  </si>
  <si>
    <t>1.1.1.5.</t>
  </si>
  <si>
    <t>1007</t>
  </si>
  <si>
    <t>0409</t>
  </si>
  <si>
    <t>1.1.1.8.</t>
  </si>
  <si>
    <t>1010</t>
  </si>
  <si>
    <t>4</t>
  </si>
  <si>
    <t>0408</t>
  </si>
  <si>
    <t>1.1.1.13.</t>
  </si>
  <si>
    <t>1015</t>
  </si>
  <si>
    <t>12</t>
  </si>
  <si>
    <t>0111|0113|0309|1003</t>
  </si>
  <si>
    <t>1.1.1.17.</t>
  </si>
  <si>
    <t>1019</t>
  </si>
  <si>
    <t>6</t>
  </si>
  <si>
    <t>0701</t>
  </si>
  <si>
    <t>1.1.1.18.</t>
  </si>
  <si>
    <t>1020</t>
  </si>
  <si>
    <t>0702</t>
  </si>
  <si>
    <t>1.1.1.19.</t>
  </si>
  <si>
    <t>1021</t>
  </si>
  <si>
    <t>1.1.1.20.</t>
  </si>
  <si>
    <t>1022</t>
  </si>
  <si>
    <t>0703</t>
  </si>
  <si>
    <t>1.1.1.21.</t>
  </si>
  <si>
    <t>1023</t>
  </si>
  <si>
    <t>0707</t>
  </si>
  <si>
    <t>1.1.1.24.</t>
  </si>
  <si>
    <t>1026</t>
  </si>
  <si>
    <t>19</t>
  </si>
  <si>
    <t>0605</t>
  </si>
  <si>
    <t>1.1.1.30.</t>
  </si>
  <si>
    <t>1032</t>
  </si>
  <si>
    <t>23</t>
  </si>
  <si>
    <t>0113</t>
  </si>
  <si>
    <t>1.1.1.31.</t>
  </si>
  <si>
    <t>1033</t>
  </si>
  <si>
    <t>7</t>
  </si>
  <si>
    <t>0801</t>
  </si>
  <si>
    <t>1.1.1.32.</t>
  </si>
  <si>
    <t>1034</t>
  </si>
  <si>
    <t>1.1.1.34.</t>
  </si>
  <si>
    <t>1036</t>
  </si>
  <si>
    <t>1.1.1.44.</t>
  </si>
  <si>
    <t>1046</t>
  </si>
  <si>
    <t>11</t>
  </si>
  <si>
    <t>0709|1101|1102</t>
  </si>
  <si>
    <t>1.1.1.46.</t>
  </si>
  <si>
    <t>1048</t>
  </si>
  <si>
    <t>0401|0707|0709</t>
  </si>
  <si>
    <t>1.1.1.54.</t>
  </si>
  <si>
    <t>1056</t>
  </si>
  <si>
    <t>0502</t>
  </si>
  <si>
    <t>1.1.1.57.</t>
  </si>
  <si>
    <t>1059</t>
  </si>
  <si>
    <t>18</t>
  </si>
  <si>
    <t>1004</t>
  </si>
  <si>
    <t>1.1.2.</t>
  </si>
  <si>
    <t>1100</t>
  </si>
  <si>
    <t>0104|0801</t>
  </si>
  <si>
    <t>1.1.2.2.</t>
  </si>
  <si>
    <t>1102</t>
  </si>
  <si>
    <t>0104</t>
  </si>
  <si>
    <t>1.1.2.18.</t>
  </si>
  <si>
    <t>1118</t>
  </si>
  <si>
    <t>1.1.2.19.</t>
  </si>
  <si>
    <t>1119</t>
  </si>
  <si>
    <t>1.2.</t>
  </si>
  <si>
    <t>1200</t>
  </si>
  <si>
    <t>0103|0104|0106|0113|0709|0804|1001</t>
  </si>
  <si>
    <t>1.2.1.</t>
  </si>
  <si>
    <t>1201</t>
  </si>
  <si>
    <t>0103|0104|0106|0113|0709</t>
  </si>
  <si>
    <t>0106|0709</t>
  </si>
  <si>
    <t>1.2.2.</t>
  </si>
  <si>
    <t>1202</t>
  </si>
  <si>
    <t>0103|0104|0106|0709</t>
  </si>
  <si>
    <t>0104|0106|0709</t>
  </si>
  <si>
    <t>1.2.8.</t>
  </si>
  <si>
    <t>1208</t>
  </si>
  <si>
    <t>0709|0804</t>
  </si>
  <si>
    <t>1.2.23.</t>
  </si>
  <si>
    <t>1223</t>
  </si>
  <si>
    <t>10</t>
  </si>
  <si>
    <t>1.2.25.</t>
  </si>
  <si>
    <t>1225</t>
  </si>
  <si>
    <t>1.4.</t>
  </si>
  <si>
    <t>1700</t>
  </si>
  <si>
    <t>0105|0113|0405|0412|0701|0702|0709|0801|1003|1004|1006</t>
  </si>
  <si>
    <t>1.4.1.</t>
  </si>
  <si>
    <t>1701</t>
  </si>
  <si>
    <t>-</t>
  </si>
  <si>
    <t>0105|1004</t>
  </si>
  <si>
    <t>1.4.1.2.</t>
  </si>
  <si>
    <t>1703</t>
  </si>
  <si>
    <t>0105</t>
  </si>
  <si>
    <t>1.4.1.11.</t>
  </si>
  <si>
    <t>1712</t>
  </si>
  <si>
    <t>1.4.2.</t>
  </si>
  <si>
    <t>1800</t>
  </si>
  <si>
    <t>0113|0405|0412|0701|0702|0709|0801|1003|1004|1006</t>
  </si>
  <si>
    <t>1.4.2.1.</t>
  </si>
  <si>
    <t>1801</t>
  </si>
  <si>
    <t>0113|0412|1006</t>
  </si>
  <si>
    <t>1.4.2.2.</t>
  </si>
  <si>
    <t>1802</t>
  </si>
  <si>
    <t>1.4.2.28.</t>
  </si>
  <si>
    <t>1828</t>
  </si>
  <si>
    <t>1003|1004</t>
  </si>
  <si>
    <t>1.4.2.36.</t>
  </si>
  <si>
    <t>1836</t>
  </si>
  <si>
    <t>0701|0702|0709|0801|1004</t>
  </si>
  <si>
    <t>1.4.2.38.</t>
  </si>
  <si>
    <t>1838</t>
  </si>
  <si>
    <t>1.4.2.40.</t>
  </si>
  <si>
    <t>1840</t>
  </si>
  <si>
    <t>1004|1006</t>
  </si>
  <si>
    <t>1.4.2.54.</t>
  </si>
  <si>
    <t>1854</t>
  </si>
  <si>
    <t>14</t>
  </si>
  <si>
    <t>0405</t>
  </si>
  <si>
    <t>1.5.</t>
  </si>
  <si>
    <t>2000</t>
  </si>
  <si>
    <t>0701|0702</t>
  </si>
  <si>
    <t>1.5.1.</t>
  </si>
  <si>
    <t>2001</t>
  </si>
  <si>
    <t>1.5.2.</t>
  </si>
  <si>
    <t>2002</t>
  </si>
  <si>
    <t>1.5.3.</t>
  </si>
  <si>
    <t>2003</t>
  </si>
  <si>
    <t>1.6.</t>
  </si>
  <si>
    <t>2100</t>
  </si>
  <si>
    <t>0113|0203|0804|1401|1402|1403</t>
  </si>
  <si>
    <t>1.6.1.</t>
  </si>
  <si>
    <t>2101</t>
  </si>
  <si>
    <t>1401</t>
  </si>
  <si>
    <t>1.6.3.</t>
  </si>
  <si>
    <t>2105</t>
  </si>
  <si>
    <t>0113|0203|0804</t>
  </si>
  <si>
    <t>1.6.3.1.</t>
  </si>
  <si>
    <t>2106</t>
  </si>
  <si>
    <t>0203</t>
  </si>
  <si>
    <t>1.6.3.2.</t>
  </si>
  <si>
    <t>2107</t>
  </si>
  <si>
    <t>1.6.3.4.</t>
  </si>
  <si>
    <t>2109</t>
  </si>
  <si>
    <t>0804</t>
  </si>
  <si>
    <t>1.6.4.</t>
  </si>
  <si>
    <t>2200</t>
  </si>
  <si>
    <t>1402|1403</t>
  </si>
  <si>
    <t>1.6.4.2</t>
  </si>
  <si>
    <t>2300</t>
  </si>
  <si>
    <t>1.6.4.2.1</t>
  </si>
  <si>
    <t>2301</t>
  </si>
  <si>
    <t>1402</t>
  </si>
  <si>
    <t>1.6.4.2.2.</t>
  </si>
  <si>
    <t>2302</t>
  </si>
  <si>
    <t>1403</t>
  </si>
  <si>
    <t>Расходные обязательства, возникшие в результате принятия нормативных правовых актов муниципального округа, заключения договоров (соглашений), всего</t>
  </si>
  <si>
    <t>8</t>
  </si>
  <si>
    <t>10600</t>
  </si>
  <si>
    <t>8.1.3.</t>
  </si>
  <si>
    <t>10604</t>
  </si>
  <si>
    <t>8.1.4.</t>
  </si>
  <si>
    <t>10605</t>
  </si>
  <si>
    <t>0502|0505</t>
  </si>
  <si>
    <t>0505</t>
  </si>
  <si>
    <t>8.1.6.</t>
  </si>
  <si>
    <t>10607</t>
  </si>
  <si>
    <t>8.1.7.</t>
  </si>
  <si>
    <t>10608</t>
  </si>
  <si>
    <t>8.1.10.</t>
  </si>
  <si>
    <t>10611</t>
  </si>
  <si>
    <t>8.1.16.</t>
  </si>
  <si>
    <t>10617</t>
  </si>
  <si>
    <t>0111|0310</t>
  </si>
  <si>
    <t>8.1.19.</t>
  </si>
  <si>
    <t>10620</t>
  </si>
  <si>
    <t>0310</t>
  </si>
  <si>
    <t>8.1.20.</t>
  </si>
  <si>
    <t>10621</t>
  </si>
  <si>
    <t>8.1.21.</t>
  </si>
  <si>
    <t>10622</t>
  </si>
  <si>
    <t>8.1.22.</t>
  </si>
  <si>
    <t>10623</t>
  </si>
  <si>
    <t>8.1.23.</t>
  </si>
  <si>
    <t>10624</t>
  </si>
  <si>
    <t>8.1.24.</t>
  </si>
  <si>
    <t>10625</t>
  </si>
  <si>
    <t>8.1.25.</t>
  </si>
  <si>
    <t>10626</t>
  </si>
  <si>
    <t>8.1.29.</t>
  </si>
  <si>
    <t>10630</t>
  </si>
  <si>
    <t>8.1.30.</t>
  </si>
  <si>
    <t>10631</t>
  </si>
  <si>
    <t>8.1.32.</t>
  </si>
  <si>
    <t>10633</t>
  </si>
  <si>
    <t>8.1.33.</t>
  </si>
  <si>
    <t>10634</t>
  </si>
  <si>
    <t>1101|1102</t>
  </si>
  <si>
    <t>8.1.37.</t>
  </si>
  <si>
    <t>10638</t>
  </si>
  <si>
    <t>21</t>
  </si>
  <si>
    <t>0503</t>
  </si>
  <si>
    <t>8.1.38.</t>
  </si>
  <si>
    <t>10639</t>
  </si>
  <si>
    <t>8.1.40.</t>
  </si>
  <si>
    <t>10641</t>
  </si>
  <si>
    <t>8.1.41.</t>
  </si>
  <si>
    <t>10642</t>
  </si>
  <si>
    <t>8.1.43.</t>
  </si>
  <si>
    <t>10644</t>
  </si>
  <si>
    <t>20</t>
  </si>
  <si>
    <t>8.1.50.</t>
  </si>
  <si>
    <t>10651</t>
  </si>
  <si>
    <t>8.1.52.</t>
  </si>
  <si>
    <t>10653</t>
  </si>
  <si>
    <t>0412</t>
  </si>
  <si>
    <t>8.1.54.</t>
  </si>
  <si>
    <t>10655</t>
  </si>
  <si>
    <t>8.1.55.</t>
  </si>
  <si>
    <t>10656</t>
  </si>
  <si>
    <t>0406</t>
  </si>
  <si>
    <t>8.1.56.</t>
  </si>
  <si>
    <t>10657</t>
  </si>
  <si>
    <t>8.2.1.</t>
  </si>
  <si>
    <t>10701</t>
  </si>
  <si>
    <t>8.2.2.</t>
  </si>
  <si>
    <t>10702</t>
  </si>
  <si>
    <t>8.2.8.</t>
  </si>
  <si>
    <t>10708</t>
  </si>
  <si>
    <t>0113|0709|0804</t>
  </si>
  <si>
    <t>8.2.23.</t>
  </si>
  <si>
    <t>10723</t>
  </si>
  <si>
    <t>8.4.1.2.</t>
  </si>
  <si>
    <t>11203</t>
  </si>
  <si>
    <t>8.4.1.3.</t>
  </si>
  <si>
    <t>11204</t>
  </si>
  <si>
    <t>8.4.1.12.</t>
  </si>
  <si>
    <t>11213</t>
  </si>
  <si>
    <t>8.4.1.29.</t>
  </si>
  <si>
    <t>11230</t>
  </si>
  <si>
    <t>8.4.2.1.</t>
  </si>
  <si>
    <t>11301</t>
  </si>
  <si>
    <t>8.4.2.2.</t>
  </si>
  <si>
    <t>11302</t>
  </si>
  <si>
    <t>8.4.2.28.</t>
  </si>
  <si>
    <t>11328</t>
  </si>
  <si>
    <t>8.4.2.36.</t>
  </si>
  <si>
    <t>11336</t>
  </si>
  <si>
    <t>8.4.2.38.</t>
  </si>
  <si>
    <t>11338</t>
  </si>
  <si>
    <t>8.4.2.40.</t>
  </si>
  <si>
    <t>11340</t>
  </si>
  <si>
    <t>1006</t>
  </si>
  <si>
    <t>8.4.2.54.</t>
  </si>
  <si>
    <t>11354</t>
  </si>
  <si>
    <t>8.5.1.</t>
  </si>
  <si>
    <t>11501</t>
  </si>
  <si>
    <t>8.5.2.</t>
  </si>
  <si>
    <t>11502</t>
  </si>
  <si>
    <t>8.5.3.</t>
  </si>
  <si>
    <t>11503</t>
  </si>
  <si>
    <t>8.7.</t>
  </si>
  <si>
    <t>11700</t>
  </si>
  <si>
    <t>Итого расходных обязательств муниципальных образований</t>
  </si>
  <si>
    <t>11900</t>
  </si>
  <si>
    <t>0113|0412|
0501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</si>
  <si>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</si>
  <si>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</si>
  <si>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владение, пользование и распоряжение имуществом, находящимся в муниципальной собственности муниципального района</t>
  </si>
  <si>
    <t>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</si>
  <si>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участие в предупреждении и ликвидации последствий чрезвычайных ситуаций на территории муниципального района</t>
  </si>
  <si>
    <t>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</si>
  <si>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</si>
  <si>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</si>
  <si>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</si>
  <si>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</si>
  <si>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</si>
  <si>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создание условий для обеспечения поселений, входящих в состав муниципального района, услугами связи, общественного питания, торговли и бытового обслуживания</t>
  </si>
  <si>
    <t>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</si>
  <si>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</si>
  <si>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района,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района</t>
  </si>
  <si>
    <t>обеспечение условий для развития на территории муниципального района физической культуры, школьного спорта и массового спорта</t>
  </si>
  <si>
    <t>организация и осуществление мероприятий межпоселенческого характера по работе с детьми и молодежью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</si>
  <si>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на территории сельского поселения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</si>
  <si>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на территории сельского поселения</t>
  </si>
  <si>
    <t>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</si>
  <si>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осуществление контроля за исполнением бюджета поселения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</si>
  <si>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</si>
  <si>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 поселения услугами организаций культуры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</si>
  <si>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</si>
  <si>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</si>
  <si>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</si>
  <si>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</si>
  <si>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предоставление доплаты за выслугу лет к трудовой пенсии муниципальным служащим за счет средств местного бюджета</t>
  </si>
  <si>
    <t>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</si>
  <si>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</si>
  <si>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за счет субвенций, предоставленных из федерального бюджета, всего</t>
  </si>
  <si>
    <t>по составлению (изменению) списков кандидатов в присяжные заседатели</t>
  </si>
  <si>
    <t>на выплату единовременного пособия при всех формах устройства детей, лишенных родительского попечения, в семью</t>
  </si>
  <si>
    <t>за счет субвенций, предоставленных из бюджета субъекта Российской Федерации, всего</t>
  </si>
  <si>
    <t>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</si>
  <si>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</si>
  <si>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помещениями;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</si>
  <si>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</si>
  <si>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</si>
  <si>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на организацию и осуществление деятельности по опеке и попечительству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</si>
  <si>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</si>
  <si>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</si>
  <si>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</si>
  <si>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</si>
  <si>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</si>
  <si>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</si>
  <si>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по предоставлению дотаций на выравнивание бюджетной обеспеченности городских, сельских поселений, всего</t>
  </si>
  <si>
    <t>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</si>
  <si>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на осуществление воинского учета на территориях, на которых отсутствуют структурные подразделения военных комиссариатов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</si>
  <si>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</t>
  </si>
  <si>
    <t>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</t>
  </si>
  <si>
    <t>по предоставлению иных межбюджетных трансфертов, всего</t>
  </si>
  <si>
    <t>в иных случаях, не связанных с заключением соглашений, предусмотренных в подпункте 1.6.4.1, всего</t>
  </si>
  <si>
    <t>поддержка мер по обеспечению сбалансированности бюджетов поселений</t>
  </si>
  <si>
    <t>на реализацию программ поддержки местных инициатив</t>
  </si>
  <si>
    <t>владение, пользование и распоряжение имуществом, находящимся в муниципальной собственности муниципального округа</t>
  </si>
  <si>
    <t>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</si>
  <si>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</si>
  <si>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</si>
  <si>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</si>
  <si>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участие в предупреждении и ликвидации последствий чрезвычайных ситуаций в границах муниципального округа</t>
  </si>
  <si>
    <t>обеспечение первичных мер пожарной безопасности в границах муниципального округа</t>
  </si>
  <si>
    <t>организация мероприятий по охране окружающей среды в границах муниципального округа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</si>
  <si>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</si>
  <si>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создание условий для организации досуга и обеспечения жителей муниципального округа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</si>
  <si>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округа,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округа</t>
  </si>
  <si>
    <t>обеспечение условий для развития на территории муниципального округа физической культуры, школьного спорта и массового спорта</t>
  </si>
  <si>
    <t>организация ритуальных услуг и содержание мест захоронения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</si>
  <si>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</si>
  <si>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</si>
  <si>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</si>
  <si>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утверждение генеральных планов муниципального округа, правил землепользования и застройки, утверждение подготовленной на основе генеральных планов муниципального округа документации по планировке территории, выдача градостроительного плана земельного участка, расположенного в границах муниципального округа,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муниципального округа, утверждение местных нормативов градостроительного проектирования муниципального округа</t>
  </si>
  <si>
    <t>осуществление мероприятий по обеспечению безопасности людей на водных объектах, охране их жизни и здоровья</t>
  </si>
  <si>
    <t>содействие развитию малого и среднего предпринимательства</t>
  </si>
  <si>
    <t>организация и осуществление мероприятий по работе с детьми и молодежью в муниципальном округе</t>
  </si>
  <si>
    <t>осуществление в пределах, установленных водным законодательством Российской Федерации, полномочий собственника водных объектов,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объектов, включая обеспечение свободного доступа граждан к водным объектам общего пользования и их береговым полосам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</si>
  <si>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</si>
  <si>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осуществление полномочий по проведению Всероссийской переписи населения 2020 года</t>
  </si>
  <si>
    <t>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</si>
  <si>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</t>
  </si>
  <si>
    <t>РЕЕСТР  РАСХОДНЫХ  ОБЯЗАТЕЛЬСТВ   АДМИНИСТРАЦИИ ЖУКОВСКОГО МУНИЦИПАЛЬНОГО ОКРУГА БРЯНСКОЙ ОБЛАСТИ</t>
  </si>
  <si>
    <t>по состоянию на 01.07.2021</t>
  </si>
  <si>
    <t>1.1.1.20. в т.ч. Указы</t>
  </si>
  <si>
    <t>1.1.1.31. в т.ч. Программа</t>
  </si>
  <si>
    <t>1.1.1.31.
в т.ч. Указы</t>
  </si>
  <si>
    <t>1.1.1.32. в т.ч. Программа</t>
  </si>
  <si>
    <t>1.1.1.32. 
в т.ч. Указы</t>
  </si>
  <si>
    <t>1.1.1.34. в т.ч. Программа</t>
  </si>
  <si>
    <t>1.1.1.57. в т.ч. Программа</t>
  </si>
  <si>
    <t>1.1.2.18. в т.ч. Указы</t>
  </si>
  <si>
    <t>1.1.2.19. в т.ч. Указы</t>
  </si>
  <si>
    <t>0103|0104|0113</t>
  </si>
  <si>
    <t>1.2.1. в т.ч. Программа</t>
  </si>
  <si>
    <t>1.2.2. в т.ч. Программа</t>
  </si>
  <si>
    <t>1.4.1.11.в т.ч. Программа</t>
  </si>
  <si>
    <t>1.4.2.28. в т.ч. Программа</t>
  </si>
  <si>
    <t>1.6.3.1.в т.ч. Программа</t>
  </si>
  <si>
    <t>8.1.24.в т.ч. Указы</t>
  </si>
  <si>
    <t>8.1.29. в т.ч. Указы</t>
  </si>
  <si>
    <t>8.1.30. в т.ч. Программы</t>
  </si>
  <si>
    <t>8.1.30. в т.ч. Указы</t>
  </si>
  <si>
    <t>8.1.33. в т.ч. Программы</t>
  </si>
  <si>
    <t>8.1.40. в т.ч. Программы</t>
  </si>
  <si>
    <t>8.1.41. в т.ч. Программы</t>
  </si>
  <si>
    <t>1004 в т.ч. Программа</t>
  </si>
  <si>
    <t>РЕЕСТР РАСХОДНЫХ ОБЯЗАТЕЛЬСТВ УПРАВЛЕНИЯ ОБРАЗОВАНИЯ АДМИНИСТРАЦИИ ЖУКОВСКОГО МУНИЦИПАЛЬНОГО ОКРУГА БРЯНСКОЙ ОБЛАСТИ</t>
  </si>
  <si>
    <t>по состоянию на 01.04.2021</t>
  </si>
  <si>
    <t>1.1.1.18. в т.ч. Программы</t>
  </si>
  <si>
    <t>1.1.1.19. в т.ч. Программы</t>
  </si>
  <si>
    <t>0106|0709 в т.ч. Программа</t>
  </si>
  <si>
    <t>1.5.1. в т.ч. Указы</t>
  </si>
  <si>
    <t>1.5.2. в т.ч. Указы</t>
  </si>
  <si>
    <t>1.5.3. в т.ч. Указы</t>
  </si>
  <si>
    <t>8.1.22. в т.ч. Программы</t>
  </si>
  <si>
    <t>8.1.23. в т.ч. Программы</t>
  </si>
  <si>
    <t>8.1.24. в т.ч. Указы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</si>
  <si>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</si>
  <si>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0111</t>
  </si>
  <si>
    <t>0106</t>
  </si>
  <si>
    <t>0103</t>
  </si>
  <si>
    <t>0203|1401| 1402|1403</t>
  </si>
  <si>
    <t>РЕЕСТР  РАСХОДНЫХ  ОБЯЗАТЕЛЬСТВ СОВЕТА НАРОДНЫХ ДЕПУТАТОВ ЖУКОВСКОГО МУНИЦИПАЛЬНОГО ОКРУГА БРЯНСКОЙ ОБЛАСТИ</t>
  </si>
  <si>
    <t>по состоянию на 01.05.2021</t>
  </si>
  <si>
    <t>РЕЕСТР РАСХОДНЫХ ОБЯЗАТЕЛЬСТВ КОНТРОЛЬНО-СЧЕТНОЙ ПАЛАТЫ ЖУКОВСКОГО МУНИЦИПАЛЬНОГО ОКРУГА БРЯНСКОЙ ОБЛАСТИ</t>
  </si>
  <si>
    <t xml:space="preserve">РЕЕСТР  РАСХОДНЫХ  ОБЯЗАТЕЛЬСТВ  КОМИТЕТА ПО УПРАВЛЕНИЮ МУНИЦИПАЛЬНЫМ ИМУЩЕСТВОМ АДМИНИСТРАЦИИ ЖУКОВСКОГО МУНИЦИПАЛЬНОГО ОКРУГА БРЯНСКОЙ ОБЛАСТИ                                                     
</t>
  </si>
  <si>
    <t>по состоянию на 01.07.2021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</si>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</sst>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sz val="8"/>
      <color rgb="FF000000"/>
      <name val="Times New Roman"/>
      <family val="1"/>
      <charset val="204"/>
    </font>
    <font>
      <b/>
      <sz val="8"/>
      <color rgb="FF000000"/>
      <name val="Trebuchet MS"/>
      <family val="2"/>
      <charset val="204"/>
    </font>
    <font>
      <sz val="8"/>
      <color rgb="FF000000"/>
      <name val="Trebuchet MS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rebuchet MS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" fillId="7" borderId="1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2"/>
  <sheetViews>
    <sheetView tabSelected="1" workbookViewId="0">
      <pane xSplit="5" ySplit="8" topLeftCell="W9" activePane="bottomRight" state="frozen"/>
      <selection pane="topRight" activeCell="F1" sqref="F1"/>
      <selection pane="bottomLeft" activeCell="A9" sqref="A9"/>
      <selection pane="bottomRight" activeCell="A3" sqref="A3:BB3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ht="12.75" customHeight="1" x14ac:dyDescent="0.2">
      <c r="A2" s="27" t="s">
        <v>478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54" ht="12.75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48.4" customHeight="1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ht="22.9" customHeight="1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ht="72.75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79.7" customHeight="1" x14ac:dyDescent="0.2">
      <c r="A7" s="24" t="s">
        <v>0</v>
      </c>
      <c r="B7" s="24" t="s">
        <v>0</v>
      </c>
      <c r="C7" s="24" t="s">
        <v>0</v>
      </c>
      <c r="D7" s="24" t="s">
        <v>0</v>
      </c>
      <c r="E7" s="1" t="s">
        <v>20</v>
      </c>
      <c r="F7" s="1" t="s">
        <v>21</v>
      </c>
      <c r="G7" s="1" t="s">
        <v>22</v>
      </c>
      <c r="H7" s="1" t="s">
        <v>21</v>
      </c>
      <c r="I7" s="1" t="s">
        <v>22</v>
      </c>
      <c r="J7" s="1" t="s">
        <v>21</v>
      </c>
      <c r="K7" s="1" t="s">
        <v>22</v>
      </c>
      <c r="L7" s="1" t="s">
        <v>21</v>
      </c>
      <c r="M7" s="1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1" t="s">
        <v>15</v>
      </c>
      <c r="X7" s="1" t="s">
        <v>16</v>
      </c>
      <c r="Y7" s="1" t="s">
        <v>17</v>
      </c>
      <c r="Z7" s="24" t="s">
        <v>0</v>
      </c>
      <c r="AA7" s="1" t="s">
        <v>15</v>
      </c>
      <c r="AB7" s="1" t="s">
        <v>16</v>
      </c>
      <c r="AC7" s="1" t="s">
        <v>17</v>
      </c>
      <c r="AD7" s="1" t="s">
        <v>21</v>
      </c>
      <c r="AE7" s="1" t="s">
        <v>22</v>
      </c>
      <c r="AF7" s="1" t="s">
        <v>21</v>
      </c>
      <c r="AG7" s="1" t="s">
        <v>22</v>
      </c>
      <c r="AH7" s="1" t="s">
        <v>21</v>
      </c>
      <c r="AI7" s="1" t="s">
        <v>22</v>
      </c>
      <c r="AJ7" s="1" t="s">
        <v>21</v>
      </c>
      <c r="AK7" s="1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1" t="s">
        <v>15</v>
      </c>
      <c r="AV7" s="1" t="s">
        <v>16</v>
      </c>
      <c r="AW7" s="1" t="s">
        <v>17</v>
      </c>
      <c r="AX7" s="24" t="s">
        <v>0</v>
      </c>
      <c r="AY7" s="1" t="s">
        <v>15</v>
      </c>
      <c r="AZ7" s="1" t="s">
        <v>16</v>
      </c>
      <c r="BA7" s="1" t="s">
        <v>17</v>
      </c>
      <c r="BB7" s="24" t="s">
        <v>0</v>
      </c>
    </row>
    <row r="8" spans="1:54" ht="13.5" customHeight="1" x14ac:dyDescent="0.2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38</v>
      </c>
      <c r="Q8" s="2" t="s">
        <v>39</v>
      </c>
      <c r="R8" s="2" t="s">
        <v>40</v>
      </c>
      <c r="S8" s="2" t="s">
        <v>41</v>
      </c>
      <c r="T8" s="2" t="s">
        <v>42</v>
      </c>
      <c r="U8" s="2" t="s">
        <v>43</v>
      </c>
      <c r="V8" s="2" t="s">
        <v>44</v>
      </c>
      <c r="W8" s="2" t="s">
        <v>45</v>
      </c>
      <c r="X8" s="2" t="s">
        <v>46</v>
      </c>
      <c r="Y8" s="2" t="s">
        <v>47</v>
      </c>
      <c r="Z8" s="2" t="s">
        <v>48</v>
      </c>
      <c r="AA8" s="2" t="s">
        <v>49</v>
      </c>
      <c r="AB8" s="2" t="s">
        <v>50</v>
      </c>
      <c r="AC8" s="2" t="s">
        <v>51</v>
      </c>
      <c r="AD8" s="2" t="s">
        <v>52</v>
      </c>
      <c r="AE8" s="2" t="s">
        <v>53</v>
      </c>
      <c r="AF8" s="2" t="s">
        <v>54</v>
      </c>
      <c r="AG8" s="2" t="s">
        <v>55</v>
      </c>
      <c r="AH8" s="2" t="s">
        <v>56</v>
      </c>
      <c r="AI8" s="2" t="s">
        <v>57</v>
      </c>
      <c r="AJ8" s="2" t="s">
        <v>58</v>
      </c>
      <c r="AK8" s="2" t="s">
        <v>58</v>
      </c>
      <c r="AL8" s="2" t="s">
        <v>59</v>
      </c>
      <c r="AM8" s="2" t="s">
        <v>60</v>
      </c>
      <c r="AN8" s="2" t="s">
        <v>61</v>
      </c>
      <c r="AO8" s="2" t="s">
        <v>62</v>
      </c>
      <c r="AP8" s="2" t="s">
        <v>63</v>
      </c>
      <c r="AQ8" s="2" t="s">
        <v>64</v>
      </c>
      <c r="AR8" s="2" t="s">
        <v>65</v>
      </c>
      <c r="AS8" s="2" t="s">
        <v>66</v>
      </c>
      <c r="AT8" s="2" t="s">
        <v>67</v>
      </c>
      <c r="AU8" s="2" t="s">
        <v>68</v>
      </c>
      <c r="AV8" s="2" t="s">
        <v>69</v>
      </c>
      <c r="AW8" s="2" t="s">
        <v>70</v>
      </c>
      <c r="AX8" s="2" t="s">
        <v>71</v>
      </c>
      <c r="AY8" s="2" t="s">
        <v>72</v>
      </c>
      <c r="AZ8" s="2" t="s">
        <v>73</v>
      </c>
      <c r="BA8" s="2" t="s">
        <v>74</v>
      </c>
      <c r="BB8" s="2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763750993.50000012</v>
      </c>
      <c r="G9" s="6">
        <f>I9+K9+M9</f>
        <v>709179222.9000001</v>
      </c>
      <c r="H9" s="6">
        <f>H10+H46+H55+H69+H76</f>
        <v>19999826.599999998</v>
      </c>
      <c r="I9" s="6">
        <f t="shared" ref="I9:M9" si="0">I10+I46+I55+I69+I76</f>
        <v>18933252.399999999</v>
      </c>
      <c r="J9" s="6">
        <f t="shared" si="0"/>
        <v>505527929.80000007</v>
      </c>
      <c r="K9" s="6">
        <f t="shared" si="0"/>
        <v>456221063.50000006</v>
      </c>
      <c r="L9" s="6">
        <f t="shared" si="0"/>
        <v>238223237.10000002</v>
      </c>
      <c r="M9" s="6">
        <f t="shared" si="0"/>
        <v>234024907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518116978.50000006</v>
      </c>
      <c r="AE9" s="6">
        <v>505986741.69999999</v>
      </c>
      <c r="AF9" s="6">
        <f>AF10+AF46+AF55+AF69+AF76</f>
        <v>17347074.600000001</v>
      </c>
      <c r="AG9" s="6">
        <f>AG10+AG46+AG55+AG69+AG76</f>
        <v>16280500.400000002</v>
      </c>
      <c r="AH9" s="6">
        <f t="shared" ref="AH9:AK9" si="1">AH10+AH46+AH55+AH69+AH76</f>
        <v>276628485</v>
      </c>
      <c r="AI9" s="6">
        <f t="shared" si="1"/>
        <v>267673727.30000004</v>
      </c>
      <c r="AJ9" s="6">
        <f t="shared" si="1"/>
        <v>224141418.90000004</v>
      </c>
      <c r="AK9" s="6">
        <f t="shared" si="1"/>
        <v>222032514.60000002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8" t="s">
        <v>353</v>
      </c>
      <c r="B10" s="2" t="s">
        <v>79</v>
      </c>
      <c r="C10" s="2" t="s">
        <v>80</v>
      </c>
      <c r="D10" s="2" t="s">
        <v>0</v>
      </c>
      <c r="E10" s="2"/>
      <c r="F10" s="3">
        <f t="shared" ref="F10:F11" si="2">H10+J10+L10</f>
        <v>402587066.60000002</v>
      </c>
      <c r="G10" s="3">
        <f t="shared" ref="G10:G11" si="3">I10+K10+M10</f>
        <v>357347871.80000001</v>
      </c>
      <c r="H10" s="3">
        <f>H11+H40</f>
        <v>18196522.699999999</v>
      </c>
      <c r="I10" s="3">
        <f t="shared" ref="I10:M10" si="4">I11+I40</f>
        <v>17255990.399999999</v>
      </c>
      <c r="J10" s="3">
        <f t="shared" si="4"/>
        <v>217405720.50000003</v>
      </c>
      <c r="K10" s="3">
        <f t="shared" si="4"/>
        <v>177057474.40000001</v>
      </c>
      <c r="L10" s="3">
        <f t="shared" si="4"/>
        <v>166984823.40000001</v>
      </c>
      <c r="M10" s="3">
        <f t="shared" si="4"/>
        <v>163034407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  <c r="U10" s="3" t="s">
        <v>0</v>
      </c>
      <c r="V10" s="3" t="s">
        <v>0</v>
      </c>
      <c r="W10" s="3" t="s">
        <v>0</v>
      </c>
      <c r="X10" s="3" t="s">
        <v>0</v>
      </c>
      <c r="Y10" s="3" t="s">
        <v>0</v>
      </c>
      <c r="Z10" s="3" t="s">
        <v>0</v>
      </c>
      <c r="AA10" s="3" t="s">
        <v>0</v>
      </c>
      <c r="AB10" s="3" t="s">
        <v>0</v>
      </c>
      <c r="AC10" s="3" t="s">
        <v>0</v>
      </c>
      <c r="AD10" s="7">
        <f>AF10+AH10+AJ10</f>
        <v>186541741.20000002</v>
      </c>
      <c r="AE10" s="7">
        <f>AG10+AI10+AK10</f>
        <v>183073390.5</v>
      </c>
      <c r="AF10" s="3">
        <f>AF11+AF40</f>
        <v>15543770.700000001</v>
      </c>
      <c r="AG10" s="3">
        <f t="shared" ref="AG10:AK10" si="5">AG11+AG40</f>
        <v>14603238.400000002</v>
      </c>
      <c r="AH10" s="3">
        <f t="shared" si="5"/>
        <v>17935907.800000001</v>
      </c>
      <c r="AI10" s="3">
        <f t="shared" si="5"/>
        <v>17269080</v>
      </c>
      <c r="AJ10" s="3">
        <f t="shared" si="5"/>
        <v>153062062.70000002</v>
      </c>
      <c r="AK10" s="3">
        <f t="shared" si="5"/>
        <v>151201072.09999999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 t="s">
        <v>78</v>
      </c>
    </row>
    <row r="11" spans="1:54" ht="60.75" customHeight="1" x14ac:dyDescent="0.2">
      <c r="A11" s="8" t="s">
        <v>354</v>
      </c>
      <c r="B11" s="2" t="s">
        <v>81</v>
      </c>
      <c r="C11" s="2" t="s">
        <v>82</v>
      </c>
      <c r="D11" s="2" t="s">
        <v>0</v>
      </c>
      <c r="E11" s="2"/>
      <c r="F11" s="3">
        <f t="shared" si="2"/>
        <v>388759266.60000002</v>
      </c>
      <c r="G11" s="3">
        <f t="shared" si="3"/>
        <v>343523571.80000001</v>
      </c>
      <c r="H11" s="3">
        <f>H12+H13+H14+H15+H16+H17+H19+H22+H24+H25+H26+H27+H30+H33+H35+H36+H37+H38</f>
        <v>18196522.699999999</v>
      </c>
      <c r="I11" s="3">
        <f t="shared" ref="I11:M11" si="6">I12+I13+I14+I15+I16+I17+I19+I22+I24+I25+I26+I27+I30+I33+I35+I36+I37+I38</f>
        <v>17255990.399999999</v>
      </c>
      <c r="J11" s="3">
        <f t="shared" si="6"/>
        <v>217405720.50000003</v>
      </c>
      <c r="K11" s="3">
        <f t="shared" si="6"/>
        <v>177057474.40000001</v>
      </c>
      <c r="L11" s="3">
        <f t="shared" si="6"/>
        <v>153157023.40000001</v>
      </c>
      <c r="M11" s="3">
        <f t="shared" si="6"/>
        <v>149210107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7">
        <f t="shared" ref="AD11:AD74" si="7">AF11+AH11+AJ11</f>
        <v>172840097.70000002</v>
      </c>
      <c r="AE11" s="7">
        <f t="shared" ref="AE11:AE74" si="8">AG11+AI11+AK11</f>
        <v>169375247</v>
      </c>
      <c r="AF11" s="3">
        <f>AF12+AF13+AF14+AF15+AF16+AF17+AF19+AF22+AF24+AF25+AF26+AF27+AF30+AF33+AF35+AF36+AF37+AF38</f>
        <v>15543770.700000001</v>
      </c>
      <c r="AG11" s="3">
        <f t="shared" ref="AG11:AK11" si="9">AG12+AG13+AG14+AG15+AG16+AG17+AG19+AG22+AG24+AG25+AG26+AG27+AG30+AG33+AG35+AG36+AG37+AG38</f>
        <v>14603238.400000002</v>
      </c>
      <c r="AH11" s="3">
        <f t="shared" si="9"/>
        <v>17935907.800000001</v>
      </c>
      <c r="AI11" s="3">
        <f t="shared" si="9"/>
        <v>17269080</v>
      </c>
      <c r="AJ11" s="3">
        <f t="shared" si="9"/>
        <v>139360419.20000002</v>
      </c>
      <c r="AK11" s="3">
        <f t="shared" si="9"/>
        <v>137502928.59999999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56.25" x14ac:dyDescent="0.2">
      <c r="A12" s="8" t="s">
        <v>355</v>
      </c>
      <c r="B12" s="2" t="s">
        <v>83</v>
      </c>
      <c r="C12" s="2" t="s">
        <v>84</v>
      </c>
      <c r="D12" s="2" t="s">
        <v>23</v>
      </c>
      <c r="E12" s="2" t="s">
        <v>352</v>
      </c>
      <c r="F12" s="3">
        <f t="shared" ref="F12:G16" si="10">H12+J12+L12</f>
        <v>2841809.5</v>
      </c>
      <c r="G12" s="3">
        <f t="shared" si="10"/>
        <v>2665150.7000000002</v>
      </c>
      <c r="H12" s="3"/>
      <c r="I12" s="3"/>
      <c r="J12" s="3"/>
      <c r="K12" s="3"/>
      <c r="L12" s="3">
        <v>2841809.5</v>
      </c>
      <c r="M12" s="3">
        <v>2665150.7000000002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7">
        <f t="shared" si="7"/>
        <v>2841809.5</v>
      </c>
      <c r="AE12" s="7">
        <f t="shared" si="8"/>
        <v>2665150.7000000002</v>
      </c>
      <c r="AF12" s="3">
        <v>0</v>
      </c>
      <c r="AG12" s="3">
        <v>0</v>
      </c>
      <c r="AH12" s="3">
        <v>0</v>
      </c>
      <c r="AI12" s="3">
        <v>0</v>
      </c>
      <c r="AJ12" s="3">
        <v>2841809.5</v>
      </c>
      <c r="AK12" s="3">
        <v>2665150.7000000002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68.75" x14ac:dyDescent="0.2">
      <c r="A13" s="8" t="s">
        <v>432</v>
      </c>
      <c r="B13" s="2" t="s">
        <v>86</v>
      </c>
      <c r="C13" s="2" t="s">
        <v>87</v>
      </c>
      <c r="D13" s="2" t="s">
        <v>25</v>
      </c>
      <c r="E13" s="2" t="s">
        <v>88</v>
      </c>
      <c r="F13" s="3">
        <f t="shared" si="10"/>
        <v>19359899.200000003</v>
      </c>
      <c r="G13" s="3">
        <f t="shared" si="10"/>
        <v>18146868.800000001</v>
      </c>
      <c r="H13" s="3"/>
      <c r="I13" s="3"/>
      <c r="J13" s="3">
        <v>8874077.9000000004</v>
      </c>
      <c r="K13" s="3">
        <v>8874077.9000000004</v>
      </c>
      <c r="L13" s="3">
        <v>10485821.300000001</v>
      </c>
      <c r="M13" s="3">
        <v>9272790.9000000004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7">
        <f t="shared" si="7"/>
        <v>19359899.200000003</v>
      </c>
      <c r="AE13" s="7">
        <f t="shared" si="8"/>
        <v>18146868.800000001</v>
      </c>
      <c r="AF13" s="3">
        <v>0</v>
      </c>
      <c r="AG13" s="3">
        <v>0</v>
      </c>
      <c r="AH13" s="3">
        <v>8874077.9000000004</v>
      </c>
      <c r="AI13" s="3">
        <v>8874077.9000000004</v>
      </c>
      <c r="AJ13" s="3">
        <v>10485821.300000001</v>
      </c>
      <c r="AK13" s="3">
        <v>9272790.9000000004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101.25" x14ac:dyDescent="0.2">
      <c r="A14" s="8" t="s">
        <v>356</v>
      </c>
      <c r="B14" s="2" t="s">
        <v>89</v>
      </c>
      <c r="C14" s="2" t="s">
        <v>90</v>
      </c>
      <c r="D14" s="2" t="s">
        <v>91</v>
      </c>
      <c r="E14" s="2" t="s">
        <v>92</v>
      </c>
      <c r="F14" s="3">
        <f t="shared" si="10"/>
        <v>4184972</v>
      </c>
      <c r="G14" s="3">
        <f t="shared" si="10"/>
        <v>4184972</v>
      </c>
      <c r="H14" s="3"/>
      <c r="I14" s="3"/>
      <c r="J14" s="3"/>
      <c r="K14" s="3"/>
      <c r="L14" s="3">
        <v>4184972</v>
      </c>
      <c r="M14" s="3">
        <v>4184972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7">
        <f t="shared" si="7"/>
        <v>4184972</v>
      </c>
      <c r="AE14" s="7">
        <f t="shared" si="8"/>
        <v>4184972</v>
      </c>
      <c r="AF14" s="3">
        <v>0</v>
      </c>
      <c r="AG14" s="3">
        <v>0</v>
      </c>
      <c r="AH14" s="3">
        <v>0</v>
      </c>
      <c r="AI14" s="3">
        <v>0</v>
      </c>
      <c r="AJ14" s="3">
        <v>4184972</v>
      </c>
      <c r="AK14" s="3">
        <v>4184972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56.25" x14ac:dyDescent="0.2">
      <c r="A15" s="8" t="s">
        <v>357</v>
      </c>
      <c r="B15" s="2" t="s">
        <v>93</v>
      </c>
      <c r="C15" s="2" t="s">
        <v>94</v>
      </c>
      <c r="D15" s="2" t="s">
        <v>95</v>
      </c>
      <c r="E15" s="2" t="s">
        <v>96</v>
      </c>
      <c r="F15" s="3">
        <f t="shared" si="10"/>
        <v>3099390</v>
      </c>
      <c r="G15" s="3">
        <f t="shared" si="10"/>
        <v>3004360.5</v>
      </c>
      <c r="H15" s="3"/>
      <c r="I15" s="3"/>
      <c r="J15" s="3"/>
      <c r="K15" s="3"/>
      <c r="L15" s="3">
        <v>3099390</v>
      </c>
      <c r="M15" s="3">
        <v>3004360.5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7"/>
        <v>3099390</v>
      </c>
      <c r="AE15" s="7">
        <f t="shared" si="8"/>
        <v>3004360.5</v>
      </c>
      <c r="AF15" s="3">
        <v>0</v>
      </c>
      <c r="AG15" s="3">
        <v>0</v>
      </c>
      <c r="AH15" s="3">
        <v>0</v>
      </c>
      <c r="AI15" s="3">
        <v>0</v>
      </c>
      <c r="AJ15" s="3">
        <v>3099390</v>
      </c>
      <c r="AK15" s="3">
        <v>3004360.5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236.25" x14ac:dyDescent="0.2">
      <c r="A16" s="8" t="s">
        <v>358</v>
      </c>
      <c r="B16" s="2" t="s">
        <v>97</v>
      </c>
      <c r="C16" s="2" t="s">
        <v>98</v>
      </c>
      <c r="D16" s="2" t="s">
        <v>99</v>
      </c>
      <c r="E16" s="2" t="s">
        <v>100</v>
      </c>
      <c r="F16" s="3">
        <f t="shared" si="10"/>
        <v>15978097.9</v>
      </c>
      <c r="G16" s="3">
        <f t="shared" si="10"/>
        <v>15978097.9</v>
      </c>
      <c r="H16" s="3"/>
      <c r="I16" s="3"/>
      <c r="J16" s="3">
        <v>282000</v>
      </c>
      <c r="K16" s="3">
        <v>282000</v>
      </c>
      <c r="L16" s="3">
        <v>15696097.9</v>
      </c>
      <c r="M16" s="3">
        <v>15696097.9</v>
      </c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7">
        <f t="shared" si="7"/>
        <v>15929743.9</v>
      </c>
      <c r="AE16" s="7">
        <f t="shared" si="8"/>
        <v>15929743.9</v>
      </c>
      <c r="AF16" s="3">
        <v>0</v>
      </c>
      <c r="AG16" s="3">
        <v>0</v>
      </c>
      <c r="AH16" s="3">
        <v>282000</v>
      </c>
      <c r="AI16" s="3">
        <v>282000</v>
      </c>
      <c r="AJ16" s="3">
        <v>15647743.9</v>
      </c>
      <c r="AK16" s="3">
        <v>15647743.9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x14ac:dyDescent="0.2">
      <c r="A17" s="25" t="s">
        <v>359</v>
      </c>
      <c r="B17" s="2" t="s">
        <v>101</v>
      </c>
      <c r="C17" s="26" t="s">
        <v>102</v>
      </c>
      <c r="D17" s="2" t="s">
        <v>99</v>
      </c>
      <c r="E17" s="2" t="s">
        <v>103</v>
      </c>
      <c r="F17" s="3">
        <f t="shared" ref="F17:F20" si="11">H17+J17+L17</f>
        <v>25342160.5</v>
      </c>
      <c r="G17" s="3">
        <f t="shared" ref="G17:G20" si="12">I17+K17+M17</f>
        <v>24838498.700000003</v>
      </c>
      <c r="H17" s="3">
        <v>6317534.7000000002</v>
      </c>
      <c r="I17" s="3">
        <v>5864703.4000000004</v>
      </c>
      <c r="J17" s="3">
        <v>797383.3</v>
      </c>
      <c r="K17" s="3">
        <v>769110.7</v>
      </c>
      <c r="L17" s="3">
        <v>18227242.5</v>
      </c>
      <c r="M17" s="3">
        <v>18204684.600000001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7">
        <f t="shared" si="7"/>
        <v>25272335.300000001</v>
      </c>
      <c r="AE17" s="7">
        <f t="shared" si="8"/>
        <v>24768673.800000001</v>
      </c>
      <c r="AF17" s="3">
        <v>6317534.7000000002</v>
      </c>
      <c r="AG17" s="3">
        <v>5864703.4000000004</v>
      </c>
      <c r="AH17" s="3">
        <v>775006.5</v>
      </c>
      <c r="AI17" s="3">
        <v>746734.1</v>
      </c>
      <c r="AJ17" s="3">
        <v>18179794.100000001</v>
      </c>
      <c r="AK17" s="3">
        <v>18157236.300000001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x14ac:dyDescent="0.2">
      <c r="A18" s="25" t="s">
        <v>0</v>
      </c>
      <c r="B18" s="2" t="s">
        <v>101</v>
      </c>
      <c r="C18" s="26" t="s">
        <v>0</v>
      </c>
      <c r="D18" s="2" t="s">
        <v>99</v>
      </c>
      <c r="E18" s="2" t="s">
        <v>103</v>
      </c>
      <c r="F18" s="3">
        <f t="shared" si="11"/>
        <v>6877144.2999999998</v>
      </c>
      <c r="G18" s="3">
        <f t="shared" si="12"/>
        <v>6403125.7999999998</v>
      </c>
      <c r="H18" s="3">
        <v>6287891.7000000002</v>
      </c>
      <c r="I18" s="3">
        <v>5864703.4000000004</v>
      </c>
      <c r="J18" s="3">
        <v>327750</v>
      </c>
      <c r="K18" s="3">
        <v>299477.59999999998</v>
      </c>
      <c r="L18" s="3">
        <v>261502.6</v>
      </c>
      <c r="M18" s="3">
        <v>238944.8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7">
        <f t="shared" si="7"/>
        <v>6877144.2999999998</v>
      </c>
      <c r="AE18" s="7">
        <f t="shared" si="8"/>
        <v>6403125.7999999998</v>
      </c>
      <c r="AF18" s="3">
        <v>6287891.7000000002</v>
      </c>
      <c r="AG18" s="3">
        <v>5864703.4000000004</v>
      </c>
      <c r="AH18" s="3">
        <v>327750</v>
      </c>
      <c r="AI18" s="3">
        <v>299477.59999999998</v>
      </c>
      <c r="AJ18" s="3">
        <v>261502.6</v>
      </c>
      <c r="AK18" s="3">
        <v>238944.8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x14ac:dyDescent="0.2">
      <c r="A19" s="25" t="s">
        <v>360</v>
      </c>
      <c r="B19" s="2" t="s">
        <v>104</v>
      </c>
      <c r="C19" s="26" t="s">
        <v>105</v>
      </c>
      <c r="D19" s="2" t="s">
        <v>99</v>
      </c>
      <c r="E19" s="2" t="s">
        <v>103</v>
      </c>
      <c r="F19" s="3">
        <f t="shared" si="11"/>
        <v>32812044.700000003</v>
      </c>
      <c r="G19" s="3">
        <f t="shared" si="12"/>
        <v>32426191.100000001</v>
      </c>
      <c r="H19" s="3">
        <v>7085751.7000000002</v>
      </c>
      <c r="I19" s="3">
        <v>6748010</v>
      </c>
      <c r="J19" s="3">
        <v>2397818.2000000002</v>
      </c>
      <c r="K19" s="3">
        <v>2371057.5</v>
      </c>
      <c r="L19" s="3">
        <v>23328474.800000001</v>
      </c>
      <c r="M19" s="3">
        <v>23307123.600000001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7">
        <f t="shared" si="7"/>
        <v>29239723.700000003</v>
      </c>
      <c r="AE19" s="7">
        <f t="shared" si="8"/>
        <v>28853870.100000001</v>
      </c>
      <c r="AF19" s="3">
        <v>4494136.4000000004</v>
      </c>
      <c r="AG19" s="3">
        <v>4156394.7</v>
      </c>
      <c r="AH19" s="3">
        <v>1775410</v>
      </c>
      <c r="AI19" s="3">
        <v>1748649.3</v>
      </c>
      <c r="AJ19" s="3">
        <v>22970177.300000001</v>
      </c>
      <c r="AK19" s="3">
        <v>22948826.100000001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x14ac:dyDescent="0.2">
      <c r="A20" s="25" t="s">
        <v>0</v>
      </c>
      <c r="B20" s="2" t="s">
        <v>104</v>
      </c>
      <c r="C20" s="26" t="s">
        <v>0</v>
      </c>
      <c r="D20" s="2" t="s">
        <v>99</v>
      </c>
      <c r="E20" s="2" t="s">
        <v>103</v>
      </c>
      <c r="F20" s="3">
        <f t="shared" si="11"/>
        <v>6424757.0999999996</v>
      </c>
      <c r="G20" s="3">
        <f t="shared" si="12"/>
        <v>6324316.5999999996</v>
      </c>
      <c r="H20" s="3">
        <v>5777566.5999999996</v>
      </c>
      <c r="I20" s="3">
        <v>5725237.2999999998</v>
      </c>
      <c r="J20" s="3">
        <v>359975.8</v>
      </c>
      <c r="K20" s="3">
        <v>333215.7</v>
      </c>
      <c r="L20" s="3">
        <v>287214.7</v>
      </c>
      <c r="M20" s="3">
        <v>265863.59999999998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7">
        <f t="shared" si="7"/>
        <v>3427977.1999999997</v>
      </c>
      <c r="AE20" s="7">
        <f t="shared" si="8"/>
        <v>3327536.5999999996</v>
      </c>
      <c r="AF20" s="3">
        <v>3185951.3</v>
      </c>
      <c r="AG20" s="3">
        <v>3133622</v>
      </c>
      <c r="AH20" s="3">
        <v>134618</v>
      </c>
      <c r="AI20" s="3">
        <v>107857.8</v>
      </c>
      <c r="AJ20" s="3">
        <v>107407.9</v>
      </c>
      <c r="AK20" s="3">
        <v>86056.8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0</v>
      </c>
    </row>
    <row r="21" spans="1:54" x14ac:dyDescent="0.2">
      <c r="A21" s="25" t="s">
        <v>0</v>
      </c>
      <c r="B21" s="2" t="s">
        <v>104</v>
      </c>
      <c r="C21" s="26" t="s">
        <v>0</v>
      </c>
      <c r="D21" s="2" t="s">
        <v>99</v>
      </c>
      <c r="E21" s="2" t="s">
        <v>103</v>
      </c>
      <c r="F21" s="3">
        <f t="shared" ref="F21:G24" si="13">H21+J21+L21</f>
        <v>1278185.1000000001</v>
      </c>
      <c r="G21" s="3">
        <f t="shared" si="13"/>
        <v>1022772.7</v>
      </c>
      <c r="H21" s="3">
        <v>1278185.1000000001</v>
      </c>
      <c r="I21" s="3">
        <v>1022772.7</v>
      </c>
      <c r="J21" s="3"/>
      <c r="K21" s="3"/>
      <c r="L21" s="3"/>
      <c r="M21" s="3"/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7">
        <f t="shared" si="7"/>
        <v>1278185.1000000001</v>
      </c>
      <c r="AE21" s="7">
        <f t="shared" si="8"/>
        <v>1022772.7</v>
      </c>
      <c r="AF21" s="3">
        <v>1278185.1000000001</v>
      </c>
      <c r="AG21" s="3">
        <v>1022772.7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0</v>
      </c>
    </row>
    <row r="22" spans="1:54" x14ac:dyDescent="0.2">
      <c r="A22" s="25" t="s">
        <v>361</v>
      </c>
      <c r="B22" s="2" t="s">
        <v>106</v>
      </c>
      <c r="C22" s="26" t="s">
        <v>107</v>
      </c>
      <c r="D22" s="2" t="s">
        <v>99</v>
      </c>
      <c r="E22" s="2" t="s">
        <v>108</v>
      </c>
      <c r="F22" s="3">
        <f t="shared" si="13"/>
        <v>26691551.300000001</v>
      </c>
      <c r="G22" s="3">
        <f t="shared" si="13"/>
        <v>26691551.300000001</v>
      </c>
      <c r="H22" s="3"/>
      <c r="I22" s="3"/>
      <c r="J22" s="3"/>
      <c r="K22" s="3"/>
      <c r="L22" s="3">
        <v>26691551.300000001</v>
      </c>
      <c r="M22" s="3">
        <v>26691551.300000001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7">
        <f t="shared" si="7"/>
        <v>26463262.300000001</v>
      </c>
      <c r="AE22" s="7">
        <f t="shared" si="8"/>
        <v>26463262.300000001</v>
      </c>
      <c r="AF22" s="3">
        <v>0</v>
      </c>
      <c r="AG22" s="3">
        <v>0</v>
      </c>
      <c r="AH22" s="3">
        <v>0</v>
      </c>
      <c r="AI22" s="3">
        <v>0</v>
      </c>
      <c r="AJ22" s="3">
        <v>26463262.300000001</v>
      </c>
      <c r="AK22" s="3">
        <v>26463262.300000001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x14ac:dyDescent="0.2">
      <c r="A23" s="25" t="s">
        <v>0</v>
      </c>
      <c r="B23" s="2" t="s">
        <v>106</v>
      </c>
      <c r="C23" s="26" t="s">
        <v>0</v>
      </c>
      <c r="D23" s="2" t="s">
        <v>99</v>
      </c>
      <c r="E23" s="2" t="s">
        <v>108</v>
      </c>
      <c r="F23" s="3">
        <f t="shared" si="13"/>
        <v>718640.2</v>
      </c>
      <c r="G23" s="3">
        <f t="shared" si="13"/>
        <v>718640.2</v>
      </c>
      <c r="H23" s="3"/>
      <c r="I23" s="3"/>
      <c r="J23" s="3"/>
      <c r="K23" s="3"/>
      <c r="L23" s="3">
        <v>718640.2</v>
      </c>
      <c r="M23" s="3">
        <v>718640.2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3" t="s">
        <v>0</v>
      </c>
      <c r="AC23" s="3" t="s">
        <v>0</v>
      </c>
      <c r="AD23" s="7">
        <f t="shared" si="7"/>
        <v>718640.2</v>
      </c>
      <c r="AE23" s="7">
        <f t="shared" si="8"/>
        <v>718640.2</v>
      </c>
      <c r="AF23" s="3">
        <v>0</v>
      </c>
      <c r="AG23" s="3">
        <v>0</v>
      </c>
      <c r="AH23" s="3">
        <v>0</v>
      </c>
      <c r="AI23" s="3">
        <v>0</v>
      </c>
      <c r="AJ23" s="3">
        <v>718640.2</v>
      </c>
      <c r="AK23" s="3">
        <v>718640.2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ht="46.5" customHeight="1" x14ac:dyDescent="0.2">
      <c r="A24" s="8" t="s">
        <v>362</v>
      </c>
      <c r="B24" s="2" t="s">
        <v>109</v>
      </c>
      <c r="C24" s="2" t="s">
        <v>110</v>
      </c>
      <c r="D24" s="2" t="s">
        <v>99</v>
      </c>
      <c r="E24" s="2" t="s">
        <v>111</v>
      </c>
      <c r="F24" s="3">
        <f t="shared" si="13"/>
        <v>1623200</v>
      </c>
      <c r="G24" s="3">
        <f t="shared" si="13"/>
        <v>757906.6</v>
      </c>
      <c r="H24" s="3"/>
      <c r="I24" s="3"/>
      <c r="J24" s="3">
        <v>1123200</v>
      </c>
      <c r="K24" s="3">
        <v>524446</v>
      </c>
      <c r="L24" s="3">
        <v>500000</v>
      </c>
      <c r="M24" s="3">
        <v>233460.6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7">
        <f t="shared" si="7"/>
        <v>1623200</v>
      </c>
      <c r="AE24" s="7">
        <f t="shared" si="8"/>
        <v>757906.6</v>
      </c>
      <c r="AF24" s="3">
        <v>0</v>
      </c>
      <c r="AG24" s="3">
        <v>0</v>
      </c>
      <c r="AH24" s="3">
        <v>1123200</v>
      </c>
      <c r="AI24" s="3">
        <v>524446</v>
      </c>
      <c r="AJ24" s="3">
        <v>500000</v>
      </c>
      <c r="AK24" s="3">
        <v>233460.6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69" customHeight="1" x14ac:dyDescent="0.2">
      <c r="A25" s="8" t="s">
        <v>363</v>
      </c>
      <c r="B25" s="2" t="s">
        <v>112</v>
      </c>
      <c r="C25" s="2" t="s">
        <v>113</v>
      </c>
      <c r="D25" s="2" t="s">
        <v>114</v>
      </c>
      <c r="E25" s="2" t="s">
        <v>115</v>
      </c>
      <c r="F25" s="3">
        <f t="shared" ref="F25:F26" si="14">H25+J25+L25</f>
        <v>225000</v>
      </c>
      <c r="G25" s="3">
        <f t="shared" ref="G25:G26" si="15">I25+K25+M25</f>
        <v>185855.2</v>
      </c>
      <c r="H25" s="3"/>
      <c r="I25" s="3"/>
      <c r="J25" s="3"/>
      <c r="K25" s="3"/>
      <c r="L25" s="3">
        <v>225000</v>
      </c>
      <c r="M25" s="3">
        <v>185855.2</v>
      </c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7">
        <f t="shared" si="7"/>
        <v>225000</v>
      </c>
      <c r="AE25" s="7">
        <f t="shared" si="8"/>
        <v>185855.2</v>
      </c>
      <c r="AF25" s="3">
        <v>0</v>
      </c>
      <c r="AG25" s="3">
        <v>0</v>
      </c>
      <c r="AH25" s="3">
        <v>0</v>
      </c>
      <c r="AI25" s="3">
        <v>0</v>
      </c>
      <c r="AJ25" s="3">
        <v>225000</v>
      </c>
      <c r="AK25" s="3">
        <v>185855.2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78</v>
      </c>
    </row>
    <row r="26" spans="1:54" ht="90" x14ac:dyDescent="0.2">
      <c r="A26" s="8" t="s">
        <v>364</v>
      </c>
      <c r="B26" s="2" t="s">
        <v>116</v>
      </c>
      <c r="C26" s="2" t="s">
        <v>117</v>
      </c>
      <c r="D26" s="2" t="s">
        <v>118</v>
      </c>
      <c r="E26" s="2" t="s">
        <v>119</v>
      </c>
      <c r="F26" s="3">
        <f t="shared" si="14"/>
        <v>3160000</v>
      </c>
      <c r="G26" s="3">
        <f t="shared" si="15"/>
        <v>3160000</v>
      </c>
      <c r="H26" s="3"/>
      <c r="I26" s="3"/>
      <c r="J26" s="3"/>
      <c r="K26" s="3"/>
      <c r="L26" s="3">
        <v>3160000</v>
      </c>
      <c r="M26" s="3">
        <v>3160000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7">
        <f t="shared" si="7"/>
        <v>3117310</v>
      </c>
      <c r="AE26" s="7">
        <f t="shared" si="8"/>
        <v>3117310</v>
      </c>
      <c r="AF26" s="3">
        <v>0</v>
      </c>
      <c r="AG26" s="3">
        <v>0</v>
      </c>
      <c r="AH26" s="3">
        <v>0</v>
      </c>
      <c r="AI26" s="3">
        <v>0</v>
      </c>
      <c r="AJ26" s="3">
        <v>3117310</v>
      </c>
      <c r="AK26" s="3">
        <v>3117310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x14ac:dyDescent="0.2">
      <c r="A27" s="25" t="s">
        <v>365</v>
      </c>
      <c r="B27" s="2" t="s">
        <v>120</v>
      </c>
      <c r="C27" s="26" t="s">
        <v>121</v>
      </c>
      <c r="D27" s="2" t="s">
        <v>122</v>
      </c>
      <c r="E27" s="2" t="s">
        <v>123</v>
      </c>
      <c r="F27" s="3">
        <f t="shared" ref="F27:F34" si="16">H27+J27+L27</f>
        <v>8945318.0999999996</v>
      </c>
      <c r="G27" s="3">
        <f t="shared" ref="G27:G34" si="17">I27+K27+M27</f>
        <v>8945318.0999999996</v>
      </c>
      <c r="H27" s="3">
        <v>114424.7</v>
      </c>
      <c r="I27" s="3">
        <v>114424.7</v>
      </c>
      <c r="J27" s="3">
        <v>10167.4</v>
      </c>
      <c r="K27" s="3">
        <v>10167.4</v>
      </c>
      <c r="L27" s="3">
        <v>8820726</v>
      </c>
      <c r="M27" s="3">
        <v>8820726</v>
      </c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7">
        <f t="shared" si="7"/>
        <v>8870014</v>
      </c>
      <c r="AE27" s="7">
        <f t="shared" si="8"/>
        <v>8870014</v>
      </c>
      <c r="AF27" s="3">
        <v>53288</v>
      </c>
      <c r="AG27" s="3">
        <v>53288</v>
      </c>
      <c r="AH27" s="3">
        <v>519</v>
      </c>
      <c r="AI27" s="3">
        <v>519</v>
      </c>
      <c r="AJ27" s="3">
        <v>8816207</v>
      </c>
      <c r="AK27" s="3">
        <v>8816207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x14ac:dyDescent="0.2">
      <c r="A28" s="25" t="s">
        <v>0</v>
      </c>
      <c r="B28" s="2" t="s">
        <v>120</v>
      </c>
      <c r="C28" s="26" t="s">
        <v>0</v>
      </c>
      <c r="D28" s="2" t="s">
        <v>122</v>
      </c>
      <c r="E28" s="2" t="s">
        <v>123</v>
      </c>
      <c r="F28" s="3">
        <f t="shared" si="16"/>
        <v>132546.09999999998</v>
      </c>
      <c r="G28" s="3">
        <f t="shared" si="17"/>
        <v>132546.09999999998</v>
      </c>
      <c r="H28" s="3">
        <v>114424.7</v>
      </c>
      <c r="I28" s="3">
        <v>114424.7</v>
      </c>
      <c r="J28" s="3">
        <v>10167.4</v>
      </c>
      <c r="K28" s="3">
        <v>10167.4</v>
      </c>
      <c r="L28" s="3">
        <v>7954</v>
      </c>
      <c r="M28" s="3">
        <v>7954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7">
        <f t="shared" si="7"/>
        <v>57242</v>
      </c>
      <c r="AE28" s="7">
        <f t="shared" si="8"/>
        <v>57242</v>
      </c>
      <c r="AF28" s="3">
        <v>53288</v>
      </c>
      <c r="AG28" s="3">
        <v>53288</v>
      </c>
      <c r="AH28" s="3">
        <v>519</v>
      </c>
      <c r="AI28" s="3">
        <v>519</v>
      </c>
      <c r="AJ28" s="3">
        <v>3435</v>
      </c>
      <c r="AK28" s="3">
        <v>3435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25.5" customHeight="1" x14ac:dyDescent="0.2">
      <c r="A29" s="25" t="s">
        <v>0</v>
      </c>
      <c r="B29" s="2" t="s">
        <v>120</v>
      </c>
      <c r="C29" s="26" t="s">
        <v>0</v>
      </c>
      <c r="D29" s="2" t="s">
        <v>122</v>
      </c>
      <c r="E29" s="2" t="s">
        <v>123</v>
      </c>
      <c r="F29" s="3">
        <f t="shared" si="16"/>
        <v>317261.8</v>
      </c>
      <c r="G29" s="3">
        <f t="shared" si="17"/>
        <v>317261.8</v>
      </c>
      <c r="H29" s="3"/>
      <c r="I29" s="3"/>
      <c r="J29" s="3"/>
      <c r="K29" s="3"/>
      <c r="L29" s="3">
        <v>317261.8</v>
      </c>
      <c r="M29" s="3">
        <v>317261.8</v>
      </c>
      <c r="N29" s="3" t="s">
        <v>0</v>
      </c>
      <c r="O29" s="3" t="s">
        <v>0</v>
      </c>
      <c r="P29" s="3" t="s">
        <v>0</v>
      </c>
      <c r="Q29" s="3" t="s">
        <v>0</v>
      </c>
      <c r="R29" s="3" t="s">
        <v>0</v>
      </c>
      <c r="S29" s="3" t="s">
        <v>0</v>
      </c>
      <c r="T29" s="3" t="s">
        <v>0</v>
      </c>
      <c r="U29" s="3" t="s">
        <v>0</v>
      </c>
      <c r="V29" s="3" t="s">
        <v>0</v>
      </c>
      <c r="W29" s="3" t="s">
        <v>0</v>
      </c>
      <c r="X29" s="3" t="s">
        <v>0</v>
      </c>
      <c r="Y29" s="3" t="s">
        <v>0</v>
      </c>
      <c r="Z29" s="3" t="s">
        <v>0</v>
      </c>
      <c r="AA29" s="3" t="s">
        <v>0</v>
      </c>
      <c r="AB29" s="3" t="s">
        <v>0</v>
      </c>
      <c r="AC29" s="3" t="s">
        <v>0</v>
      </c>
      <c r="AD29" s="7">
        <f t="shared" si="7"/>
        <v>317261.8</v>
      </c>
      <c r="AE29" s="7">
        <f t="shared" si="8"/>
        <v>317261.8</v>
      </c>
      <c r="AF29" s="3">
        <v>0</v>
      </c>
      <c r="AG29" s="3">
        <v>0</v>
      </c>
      <c r="AH29" s="3">
        <v>0</v>
      </c>
      <c r="AI29" s="3">
        <v>0</v>
      </c>
      <c r="AJ29" s="3">
        <v>317261.8</v>
      </c>
      <c r="AK29" s="3">
        <v>317261.8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0</v>
      </c>
    </row>
    <row r="30" spans="1:54" x14ac:dyDescent="0.2">
      <c r="A30" s="25" t="s">
        <v>366</v>
      </c>
      <c r="B30" s="2" t="s">
        <v>124</v>
      </c>
      <c r="C30" s="26" t="s">
        <v>125</v>
      </c>
      <c r="D30" s="2" t="s">
        <v>122</v>
      </c>
      <c r="E30" s="2" t="s">
        <v>123</v>
      </c>
      <c r="F30" s="3">
        <f t="shared" si="16"/>
        <v>21823094.800000001</v>
      </c>
      <c r="G30" s="3">
        <f t="shared" si="17"/>
        <v>21646420.5</v>
      </c>
      <c r="H30" s="3">
        <v>2638072.6</v>
      </c>
      <c r="I30" s="3">
        <v>2488113.2999999998</v>
      </c>
      <c r="J30" s="3">
        <v>1229398.3999999999</v>
      </c>
      <c r="K30" s="3">
        <v>1216357.7</v>
      </c>
      <c r="L30" s="3">
        <v>17955623.800000001</v>
      </c>
      <c r="M30" s="3">
        <v>17941949.5</v>
      </c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7">
        <f t="shared" si="7"/>
        <v>21810094.800000001</v>
      </c>
      <c r="AE30" s="7">
        <f t="shared" si="8"/>
        <v>21633420.5</v>
      </c>
      <c r="AF30" s="3">
        <v>2638072.6</v>
      </c>
      <c r="AG30" s="3">
        <v>2488113.2999999998</v>
      </c>
      <c r="AH30" s="3">
        <v>1229398.3999999999</v>
      </c>
      <c r="AI30" s="3">
        <v>1216357.7</v>
      </c>
      <c r="AJ30" s="3">
        <v>17942623.800000001</v>
      </c>
      <c r="AK30" s="3">
        <v>17928949.5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x14ac:dyDescent="0.2">
      <c r="A31" s="25" t="s">
        <v>0</v>
      </c>
      <c r="B31" s="2" t="s">
        <v>124</v>
      </c>
      <c r="C31" s="26" t="s">
        <v>0</v>
      </c>
      <c r="D31" s="2" t="s">
        <v>122</v>
      </c>
      <c r="E31" s="2" t="s">
        <v>123</v>
      </c>
      <c r="F31" s="3">
        <f t="shared" si="16"/>
        <v>3050502</v>
      </c>
      <c r="G31" s="3">
        <f t="shared" si="17"/>
        <v>2877097.7</v>
      </c>
      <c r="H31" s="3">
        <v>2638072.6</v>
      </c>
      <c r="I31" s="3">
        <v>2488113.2999999998</v>
      </c>
      <c r="J31" s="3">
        <v>229398.39999999999</v>
      </c>
      <c r="K31" s="3">
        <v>216357.7</v>
      </c>
      <c r="L31" s="3">
        <v>183031</v>
      </c>
      <c r="M31" s="3">
        <v>172626.7</v>
      </c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7">
        <f t="shared" si="7"/>
        <v>3050502</v>
      </c>
      <c r="AE31" s="7">
        <f t="shared" si="8"/>
        <v>2877097.7</v>
      </c>
      <c r="AF31" s="3">
        <v>2638072.6</v>
      </c>
      <c r="AG31" s="3">
        <v>2488113.2999999998</v>
      </c>
      <c r="AH31" s="3">
        <v>229398.39999999999</v>
      </c>
      <c r="AI31" s="3">
        <v>216357.7</v>
      </c>
      <c r="AJ31" s="3">
        <v>183031</v>
      </c>
      <c r="AK31" s="3">
        <v>172626.7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0</v>
      </c>
    </row>
    <row r="32" spans="1:54" x14ac:dyDescent="0.2">
      <c r="A32" s="25" t="s">
        <v>0</v>
      </c>
      <c r="B32" s="2" t="s">
        <v>124</v>
      </c>
      <c r="C32" s="26" t="s">
        <v>0</v>
      </c>
      <c r="D32" s="2" t="s">
        <v>122</v>
      </c>
      <c r="E32" s="2" t="s">
        <v>123</v>
      </c>
      <c r="F32" s="3">
        <f t="shared" si="16"/>
        <v>1032833.7</v>
      </c>
      <c r="G32" s="3">
        <f t="shared" si="17"/>
        <v>1032833.7</v>
      </c>
      <c r="H32" s="3"/>
      <c r="I32" s="3"/>
      <c r="J32" s="3"/>
      <c r="K32" s="3"/>
      <c r="L32" s="3">
        <v>1032833.7</v>
      </c>
      <c r="M32" s="3">
        <v>1032833.7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7">
        <f t="shared" si="7"/>
        <v>1032833.7</v>
      </c>
      <c r="AE32" s="7">
        <f t="shared" si="8"/>
        <v>1032833.7</v>
      </c>
      <c r="AF32" s="3">
        <v>0</v>
      </c>
      <c r="AG32" s="3">
        <v>0</v>
      </c>
      <c r="AH32" s="3">
        <v>0</v>
      </c>
      <c r="AI32" s="3">
        <v>0</v>
      </c>
      <c r="AJ32" s="3">
        <v>1032833.7</v>
      </c>
      <c r="AK32" s="3">
        <v>1032833.7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0</v>
      </c>
    </row>
    <row r="33" spans="1:54" x14ac:dyDescent="0.2">
      <c r="A33" s="25" t="s">
        <v>367</v>
      </c>
      <c r="B33" s="2" t="s">
        <v>126</v>
      </c>
      <c r="C33" s="26" t="s">
        <v>127</v>
      </c>
      <c r="D33" s="2" t="s">
        <v>122</v>
      </c>
      <c r="E33" s="2" t="s">
        <v>123</v>
      </c>
      <c r="F33" s="3">
        <f t="shared" si="16"/>
        <v>3287655.3</v>
      </c>
      <c r="G33" s="3">
        <f t="shared" si="17"/>
        <v>3286959.3</v>
      </c>
      <c r="H33" s="3">
        <v>293889.3</v>
      </c>
      <c r="I33" s="3">
        <v>293889.3</v>
      </c>
      <c r="J33" s="3">
        <v>2338649.6</v>
      </c>
      <c r="K33" s="3">
        <v>2338649.6</v>
      </c>
      <c r="L33" s="3">
        <v>655116.4</v>
      </c>
      <c r="M33" s="3">
        <v>654420.4</v>
      </c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7">
        <f t="shared" si="7"/>
        <v>3287655.3</v>
      </c>
      <c r="AE33" s="7">
        <f t="shared" si="8"/>
        <v>3286959.3</v>
      </c>
      <c r="AF33" s="3">
        <v>293889.3</v>
      </c>
      <c r="AG33" s="3">
        <v>293889.3</v>
      </c>
      <c r="AH33" s="3">
        <v>2338649.6</v>
      </c>
      <c r="AI33" s="3">
        <v>2338649.6</v>
      </c>
      <c r="AJ33" s="3">
        <v>655116.4</v>
      </c>
      <c r="AK33" s="3">
        <v>654420.4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x14ac:dyDescent="0.2">
      <c r="A34" s="25" t="s">
        <v>0</v>
      </c>
      <c r="B34" s="2" t="s">
        <v>126</v>
      </c>
      <c r="C34" s="26" t="s">
        <v>0</v>
      </c>
      <c r="D34" s="2" t="s">
        <v>122</v>
      </c>
      <c r="E34" s="2" t="s">
        <v>123</v>
      </c>
      <c r="F34" s="3">
        <f t="shared" si="16"/>
        <v>339837.1</v>
      </c>
      <c r="G34" s="3">
        <f t="shared" si="17"/>
        <v>339837.1</v>
      </c>
      <c r="H34" s="3">
        <v>293889.3</v>
      </c>
      <c r="I34" s="3">
        <v>293889.3</v>
      </c>
      <c r="J34" s="3">
        <v>25556.799999999999</v>
      </c>
      <c r="K34" s="3">
        <v>25556.799999999999</v>
      </c>
      <c r="L34" s="3">
        <v>20391</v>
      </c>
      <c r="M34" s="3">
        <v>20391</v>
      </c>
      <c r="N34" s="3" t="s">
        <v>0</v>
      </c>
      <c r="O34" s="3" t="s">
        <v>0</v>
      </c>
      <c r="P34" s="3" t="s">
        <v>0</v>
      </c>
      <c r="Q34" s="3" t="s">
        <v>0</v>
      </c>
      <c r="R34" s="3" t="s">
        <v>0</v>
      </c>
      <c r="S34" s="3" t="s">
        <v>0</v>
      </c>
      <c r="T34" s="3" t="s">
        <v>0</v>
      </c>
      <c r="U34" s="3" t="s">
        <v>0</v>
      </c>
      <c r="V34" s="3" t="s">
        <v>0</v>
      </c>
      <c r="W34" s="3" t="s">
        <v>0</v>
      </c>
      <c r="X34" s="3" t="s">
        <v>0</v>
      </c>
      <c r="Y34" s="3" t="s">
        <v>0</v>
      </c>
      <c r="Z34" s="3" t="s">
        <v>0</v>
      </c>
      <c r="AA34" s="3" t="s">
        <v>0</v>
      </c>
      <c r="AB34" s="3" t="s">
        <v>0</v>
      </c>
      <c r="AC34" s="3" t="s">
        <v>0</v>
      </c>
      <c r="AD34" s="7">
        <f t="shared" si="7"/>
        <v>339837.1</v>
      </c>
      <c r="AE34" s="7">
        <f t="shared" si="8"/>
        <v>339837.1</v>
      </c>
      <c r="AF34" s="3">
        <v>293889.3</v>
      </c>
      <c r="AG34" s="3">
        <v>293889.3</v>
      </c>
      <c r="AH34" s="3">
        <v>25556.799999999999</v>
      </c>
      <c r="AI34" s="3">
        <v>25556.799999999999</v>
      </c>
      <c r="AJ34" s="3">
        <v>20391</v>
      </c>
      <c r="AK34" s="3">
        <v>20391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0</v>
      </c>
    </row>
    <row r="35" spans="1:54" ht="67.5" x14ac:dyDescent="0.2">
      <c r="A35" s="8" t="s">
        <v>368</v>
      </c>
      <c r="B35" s="2" t="s">
        <v>128</v>
      </c>
      <c r="C35" s="2" t="s">
        <v>129</v>
      </c>
      <c r="D35" s="2" t="s">
        <v>130</v>
      </c>
      <c r="E35" s="2" t="s">
        <v>131</v>
      </c>
      <c r="F35" s="3">
        <f t="shared" ref="F35:F38" si="18">H35+J35+L35</f>
        <v>211324286.60000002</v>
      </c>
      <c r="G35" s="3">
        <f t="shared" ref="G35:G38" si="19">I35+K35+M35</f>
        <v>169545564.39999998</v>
      </c>
      <c r="H35" s="3"/>
      <c r="I35" s="3"/>
      <c r="J35" s="3">
        <v>198815379.30000001</v>
      </c>
      <c r="K35" s="3">
        <v>159133961.19999999</v>
      </c>
      <c r="L35" s="3">
        <v>12508907.300000001</v>
      </c>
      <c r="M35" s="3">
        <v>10411603.199999999</v>
      </c>
      <c r="N35" s="3" t="s">
        <v>0</v>
      </c>
      <c r="O35" s="3" t="s">
        <v>0</v>
      </c>
      <c r="P35" s="3" t="s">
        <v>0</v>
      </c>
      <c r="Q35" s="3" t="s">
        <v>0</v>
      </c>
      <c r="R35" s="3" t="s">
        <v>0</v>
      </c>
      <c r="S35" s="3" t="s">
        <v>0</v>
      </c>
      <c r="T35" s="3" t="s">
        <v>0</v>
      </c>
      <c r="U35" s="3" t="s">
        <v>0</v>
      </c>
      <c r="V35" s="3" t="s">
        <v>0</v>
      </c>
      <c r="W35" s="3" t="s">
        <v>0</v>
      </c>
      <c r="X35" s="3" t="s">
        <v>0</v>
      </c>
      <c r="Y35" s="3" t="s">
        <v>0</v>
      </c>
      <c r="Z35" s="3" t="s">
        <v>0</v>
      </c>
      <c r="AA35" s="3" t="s">
        <v>0</v>
      </c>
      <c r="AB35" s="3" t="s">
        <v>0</v>
      </c>
      <c r="AC35" s="3" t="s">
        <v>0</v>
      </c>
      <c r="AD35" s="7">
        <f t="shared" si="7"/>
        <v>737544.2</v>
      </c>
      <c r="AE35" s="7">
        <f t="shared" si="8"/>
        <v>728735.8</v>
      </c>
      <c r="AF35" s="3">
        <v>0</v>
      </c>
      <c r="AG35" s="3">
        <v>0</v>
      </c>
      <c r="AH35" s="3">
        <v>0</v>
      </c>
      <c r="AI35" s="3">
        <v>0</v>
      </c>
      <c r="AJ35" s="3">
        <v>737544.2</v>
      </c>
      <c r="AK35" s="3">
        <v>728735.8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ht="56.25" x14ac:dyDescent="0.2">
      <c r="A36" s="8" t="s">
        <v>369</v>
      </c>
      <c r="B36" s="2" t="s">
        <v>132</v>
      </c>
      <c r="C36" s="2" t="s">
        <v>133</v>
      </c>
      <c r="D36" s="2" t="s">
        <v>99</v>
      </c>
      <c r="E36" s="2" t="s">
        <v>134</v>
      </c>
      <c r="F36" s="3">
        <f t="shared" si="18"/>
        <v>379849</v>
      </c>
      <c r="G36" s="3">
        <f t="shared" si="19"/>
        <v>379849</v>
      </c>
      <c r="H36" s="3"/>
      <c r="I36" s="3"/>
      <c r="J36" s="3"/>
      <c r="K36" s="3"/>
      <c r="L36" s="3">
        <v>379849</v>
      </c>
      <c r="M36" s="3">
        <v>379849</v>
      </c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7">
        <f t="shared" si="7"/>
        <v>379849</v>
      </c>
      <c r="AE36" s="7">
        <f t="shared" si="8"/>
        <v>379849</v>
      </c>
      <c r="AF36" s="3">
        <v>0</v>
      </c>
      <c r="AG36" s="3">
        <v>0</v>
      </c>
      <c r="AH36" s="3">
        <v>0</v>
      </c>
      <c r="AI36" s="3">
        <v>0</v>
      </c>
      <c r="AJ36" s="3">
        <v>379849</v>
      </c>
      <c r="AK36" s="3">
        <v>379849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112.5" x14ac:dyDescent="0.2">
      <c r="A37" s="8" t="s">
        <v>370</v>
      </c>
      <c r="B37" s="2" t="s">
        <v>135</v>
      </c>
      <c r="C37" s="2" t="s">
        <v>136</v>
      </c>
      <c r="D37" s="2" t="s">
        <v>114</v>
      </c>
      <c r="E37" s="2" t="s">
        <v>137</v>
      </c>
      <c r="F37" s="3">
        <f t="shared" si="18"/>
        <v>3082643.2</v>
      </c>
      <c r="G37" s="3">
        <f t="shared" si="19"/>
        <v>3081713.2</v>
      </c>
      <c r="H37" s="3"/>
      <c r="I37" s="3"/>
      <c r="J37" s="3"/>
      <c r="K37" s="3"/>
      <c r="L37" s="3">
        <v>3082643.2</v>
      </c>
      <c r="M37" s="3">
        <v>3081713.2</v>
      </c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7">
        <f t="shared" si="7"/>
        <v>1800000</v>
      </c>
      <c r="AE37" s="7">
        <f t="shared" si="8"/>
        <v>1800000</v>
      </c>
      <c r="AF37" s="3">
        <v>0</v>
      </c>
      <c r="AG37" s="3">
        <v>0</v>
      </c>
      <c r="AH37" s="3">
        <v>0</v>
      </c>
      <c r="AI37" s="3">
        <v>0</v>
      </c>
      <c r="AJ37" s="3">
        <v>1800000</v>
      </c>
      <c r="AK37" s="3">
        <v>1800000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78</v>
      </c>
    </row>
    <row r="38" spans="1:54" x14ac:dyDescent="0.2">
      <c r="A38" s="25" t="s">
        <v>371</v>
      </c>
      <c r="B38" s="2" t="s">
        <v>138</v>
      </c>
      <c r="C38" s="26" t="s">
        <v>139</v>
      </c>
      <c r="D38" s="2" t="s">
        <v>140</v>
      </c>
      <c r="E38" s="2" t="s">
        <v>141</v>
      </c>
      <c r="F38" s="3">
        <f t="shared" si="18"/>
        <v>4598294.5</v>
      </c>
      <c r="G38" s="3">
        <f t="shared" si="19"/>
        <v>4598294.5</v>
      </c>
      <c r="H38" s="3">
        <v>1746849.7</v>
      </c>
      <c r="I38" s="3">
        <v>1746849.7</v>
      </c>
      <c r="J38" s="3">
        <v>1537646.4</v>
      </c>
      <c r="K38" s="3">
        <v>1537646.4</v>
      </c>
      <c r="L38" s="3">
        <v>1313798.3999999999</v>
      </c>
      <c r="M38" s="3">
        <v>1313798.3999999999</v>
      </c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7">
        <f t="shared" si="7"/>
        <v>4598294.5</v>
      </c>
      <c r="AE38" s="7">
        <f t="shared" si="8"/>
        <v>4598294.5</v>
      </c>
      <c r="AF38" s="3">
        <v>1746849.7</v>
      </c>
      <c r="AG38" s="3">
        <v>1746849.7</v>
      </c>
      <c r="AH38" s="3">
        <v>1537646.4</v>
      </c>
      <c r="AI38" s="3">
        <v>1537646.4</v>
      </c>
      <c r="AJ38" s="3">
        <v>1313798.3999999999</v>
      </c>
      <c r="AK38" s="3">
        <v>1313798.3999999999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105" customHeight="1" x14ac:dyDescent="0.2">
      <c r="A39" s="25" t="s">
        <v>0</v>
      </c>
      <c r="B39" s="2" t="s">
        <v>138</v>
      </c>
      <c r="C39" s="26" t="s">
        <v>0</v>
      </c>
      <c r="D39" s="2" t="s">
        <v>140</v>
      </c>
      <c r="E39" s="2" t="s">
        <v>141</v>
      </c>
      <c r="F39" s="3">
        <f t="shared" ref="F39" si="20">H39+J39+L39</f>
        <v>4598294.5</v>
      </c>
      <c r="G39" s="3">
        <f t="shared" ref="G39" si="21">I39+K39+M39</f>
        <v>4598294.5</v>
      </c>
      <c r="H39" s="3">
        <v>1746849.7</v>
      </c>
      <c r="I39" s="3">
        <v>1746849.7</v>
      </c>
      <c r="J39" s="3">
        <v>1537646.4</v>
      </c>
      <c r="K39" s="3">
        <v>1537646.4</v>
      </c>
      <c r="L39" s="3">
        <v>1313798.3999999999</v>
      </c>
      <c r="M39" s="3">
        <v>1313798.3999999999</v>
      </c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7">
        <f t="shared" si="7"/>
        <v>4598294.5</v>
      </c>
      <c r="AE39" s="7">
        <f t="shared" si="8"/>
        <v>4598294.5</v>
      </c>
      <c r="AF39" s="3">
        <v>1746849.7</v>
      </c>
      <c r="AG39" s="3">
        <v>1746849.7</v>
      </c>
      <c r="AH39" s="3">
        <v>1537646.4</v>
      </c>
      <c r="AI39" s="3">
        <v>1537646.4</v>
      </c>
      <c r="AJ39" s="3">
        <v>1313798.3999999999</v>
      </c>
      <c r="AK39" s="3">
        <v>1313798.3999999999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101.25" x14ac:dyDescent="0.2">
      <c r="A40" s="8" t="s">
        <v>372</v>
      </c>
      <c r="B40" s="2" t="s">
        <v>142</v>
      </c>
      <c r="C40" s="2" t="s">
        <v>143</v>
      </c>
      <c r="D40" s="2" t="s">
        <v>0</v>
      </c>
      <c r="E40" s="2" t="s">
        <v>144</v>
      </c>
      <c r="F40" s="3">
        <f t="shared" ref="F40:F45" si="22">H40+J40+L40</f>
        <v>13827800</v>
      </c>
      <c r="G40" s="3">
        <f t="shared" ref="G40:G45" si="23">I40+K40+M40</f>
        <v>13824300</v>
      </c>
      <c r="H40" s="3">
        <f>H41+H42+H44</f>
        <v>0</v>
      </c>
      <c r="I40" s="3">
        <f t="shared" ref="I40:M40" si="24">I41+I42+I44</f>
        <v>0</v>
      </c>
      <c r="J40" s="3">
        <f t="shared" si="24"/>
        <v>0</v>
      </c>
      <c r="K40" s="3">
        <f t="shared" si="24"/>
        <v>0</v>
      </c>
      <c r="L40" s="3">
        <f t="shared" si="24"/>
        <v>13827800</v>
      </c>
      <c r="M40" s="3">
        <f t="shared" si="24"/>
        <v>13824300</v>
      </c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7"/>
        <v>13701643.5</v>
      </c>
      <c r="AE40" s="7">
        <f t="shared" si="8"/>
        <v>13698143.5</v>
      </c>
      <c r="AF40" s="3">
        <f>AF41+AF42+AF44</f>
        <v>0</v>
      </c>
      <c r="AG40" s="3">
        <f t="shared" ref="AG40:AK40" si="25">AG41+AG42+AG44</f>
        <v>0</v>
      </c>
      <c r="AH40" s="3">
        <f t="shared" si="25"/>
        <v>0</v>
      </c>
      <c r="AI40" s="3">
        <f t="shared" si="25"/>
        <v>0</v>
      </c>
      <c r="AJ40" s="3">
        <f t="shared" si="25"/>
        <v>13701643.5</v>
      </c>
      <c r="AK40" s="3">
        <f t="shared" si="25"/>
        <v>13698143.5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33.75" x14ac:dyDescent="0.2">
      <c r="A41" s="8" t="s">
        <v>373</v>
      </c>
      <c r="B41" s="2" t="s">
        <v>145</v>
      </c>
      <c r="C41" s="2" t="s">
        <v>146</v>
      </c>
      <c r="D41" s="2" t="s">
        <v>23</v>
      </c>
      <c r="E41" s="2" t="s">
        <v>147</v>
      </c>
      <c r="F41" s="3">
        <f t="shared" si="22"/>
        <v>4500</v>
      </c>
      <c r="G41" s="3">
        <f t="shared" si="23"/>
        <v>1000</v>
      </c>
      <c r="H41" s="3"/>
      <c r="I41" s="3"/>
      <c r="J41" s="3"/>
      <c r="K41" s="3"/>
      <c r="L41" s="3">
        <v>4500</v>
      </c>
      <c r="M41" s="3">
        <v>1000</v>
      </c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7">
        <f t="shared" si="7"/>
        <v>4500</v>
      </c>
      <c r="AE41" s="7">
        <f t="shared" si="8"/>
        <v>1000</v>
      </c>
      <c r="AF41" s="3">
        <v>0</v>
      </c>
      <c r="AG41" s="3">
        <v>0</v>
      </c>
      <c r="AH41" s="3">
        <v>0</v>
      </c>
      <c r="AI41" s="3">
        <v>0</v>
      </c>
      <c r="AJ41" s="3">
        <v>4500</v>
      </c>
      <c r="AK41" s="3">
        <v>1000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x14ac:dyDescent="0.2">
      <c r="A42" s="25" t="s">
        <v>374</v>
      </c>
      <c r="B42" s="2" t="s">
        <v>148</v>
      </c>
      <c r="C42" s="26" t="s">
        <v>149</v>
      </c>
      <c r="D42" s="2" t="s">
        <v>122</v>
      </c>
      <c r="E42" s="2" t="s">
        <v>123</v>
      </c>
      <c r="F42" s="3">
        <f t="shared" si="22"/>
        <v>6260000</v>
      </c>
      <c r="G42" s="3">
        <f t="shared" si="23"/>
        <v>6260000</v>
      </c>
      <c r="H42" s="3"/>
      <c r="I42" s="3"/>
      <c r="J42" s="3"/>
      <c r="K42" s="3"/>
      <c r="L42" s="3">
        <v>6260000</v>
      </c>
      <c r="M42" s="3">
        <v>6260000</v>
      </c>
      <c r="N42" s="3" t="s">
        <v>0</v>
      </c>
      <c r="O42" s="3" t="s">
        <v>0</v>
      </c>
      <c r="P42" s="3" t="s">
        <v>0</v>
      </c>
      <c r="Q42" s="3" t="s">
        <v>0</v>
      </c>
      <c r="R42" s="3" t="s">
        <v>0</v>
      </c>
      <c r="S42" s="3" t="s">
        <v>0</v>
      </c>
      <c r="T42" s="3" t="s">
        <v>0</v>
      </c>
      <c r="U42" s="3" t="s">
        <v>0</v>
      </c>
      <c r="V42" s="3" t="s">
        <v>0</v>
      </c>
      <c r="W42" s="3" t="s">
        <v>0</v>
      </c>
      <c r="X42" s="3" t="s">
        <v>0</v>
      </c>
      <c r="Y42" s="3" t="s">
        <v>0</v>
      </c>
      <c r="Z42" s="3" t="s">
        <v>0</v>
      </c>
      <c r="AA42" s="3" t="s">
        <v>0</v>
      </c>
      <c r="AB42" s="3" t="s">
        <v>0</v>
      </c>
      <c r="AC42" s="3" t="s">
        <v>0</v>
      </c>
      <c r="AD42" s="7">
        <f t="shared" si="7"/>
        <v>6228143.5</v>
      </c>
      <c r="AE42" s="7">
        <f t="shared" si="8"/>
        <v>6228143.5</v>
      </c>
      <c r="AF42" s="3">
        <v>0</v>
      </c>
      <c r="AG42" s="3">
        <v>0</v>
      </c>
      <c r="AH42" s="3">
        <v>0</v>
      </c>
      <c r="AI42" s="3">
        <v>0</v>
      </c>
      <c r="AJ42" s="3">
        <v>6228143.5</v>
      </c>
      <c r="AK42" s="3">
        <v>6228143.5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78</v>
      </c>
    </row>
    <row r="43" spans="1:54" x14ac:dyDescent="0.2">
      <c r="A43" s="25" t="s">
        <v>0</v>
      </c>
      <c r="B43" s="2" t="s">
        <v>148</v>
      </c>
      <c r="C43" s="26" t="s">
        <v>0</v>
      </c>
      <c r="D43" s="2" t="s">
        <v>122</v>
      </c>
      <c r="E43" s="2" t="s">
        <v>123</v>
      </c>
      <c r="F43" s="3">
        <f t="shared" si="22"/>
        <v>225066.1</v>
      </c>
      <c r="G43" s="3">
        <f t="shared" si="23"/>
        <v>225066.1</v>
      </c>
      <c r="H43" s="3"/>
      <c r="I43" s="3"/>
      <c r="J43" s="3"/>
      <c r="K43" s="3"/>
      <c r="L43" s="3">
        <v>225066.1</v>
      </c>
      <c r="M43" s="3">
        <v>225066.1</v>
      </c>
      <c r="N43" s="3" t="s">
        <v>0</v>
      </c>
      <c r="O43" s="3" t="s">
        <v>0</v>
      </c>
      <c r="P43" s="3" t="s">
        <v>0</v>
      </c>
      <c r="Q43" s="3" t="s">
        <v>0</v>
      </c>
      <c r="R43" s="3" t="s">
        <v>0</v>
      </c>
      <c r="S43" s="3" t="s">
        <v>0</v>
      </c>
      <c r="T43" s="3" t="s">
        <v>0</v>
      </c>
      <c r="U43" s="3" t="s">
        <v>0</v>
      </c>
      <c r="V43" s="3" t="s">
        <v>0</v>
      </c>
      <c r="W43" s="3" t="s">
        <v>0</v>
      </c>
      <c r="X43" s="3" t="s">
        <v>0</v>
      </c>
      <c r="Y43" s="3" t="s">
        <v>0</v>
      </c>
      <c r="Z43" s="3" t="s">
        <v>0</v>
      </c>
      <c r="AA43" s="3" t="s">
        <v>0</v>
      </c>
      <c r="AB43" s="3" t="s">
        <v>0</v>
      </c>
      <c r="AC43" s="3" t="s">
        <v>0</v>
      </c>
      <c r="AD43" s="7">
        <f t="shared" si="7"/>
        <v>225066.1</v>
      </c>
      <c r="AE43" s="7">
        <f t="shared" si="8"/>
        <v>225066.1</v>
      </c>
      <c r="AF43" s="3">
        <v>0</v>
      </c>
      <c r="AG43" s="3">
        <v>0</v>
      </c>
      <c r="AH43" s="3">
        <v>0</v>
      </c>
      <c r="AI43" s="3">
        <v>0</v>
      </c>
      <c r="AJ43" s="3">
        <v>225066.1</v>
      </c>
      <c r="AK43" s="3">
        <v>225066.1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0</v>
      </c>
    </row>
    <row r="44" spans="1:54" x14ac:dyDescent="0.2">
      <c r="A44" s="25" t="s">
        <v>375</v>
      </c>
      <c r="B44" s="2" t="s">
        <v>150</v>
      </c>
      <c r="C44" s="26" t="s">
        <v>151</v>
      </c>
      <c r="D44" s="2" t="s">
        <v>122</v>
      </c>
      <c r="E44" s="2" t="s">
        <v>123</v>
      </c>
      <c r="F44" s="3">
        <f t="shared" si="22"/>
        <v>7563300</v>
      </c>
      <c r="G44" s="3">
        <f t="shared" si="23"/>
        <v>7563300</v>
      </c>
      <c r="H44" s="3"/>
      <c r="I44" s="3"/>
      <c r="J44" s="3"/>
      <c r="K44" s="3"/>
      <c r="L44" s="3">
        <v>7563300</v>
      </c>
      <c r="M44" s="3">
        <v>7563300</v>
      </c>
      <c r="N44" s="3" t="s">
        <v>0</v>
      </c>
      <c r="O44" s="3" t="s">
        <v>0</v>
      </c>
      <c r="P44" s="3" t="s">
        <v>0</v>
      </c>
      <c r="Q44" s="3" t="s">
        <v>0</v>
      </c>
      <c r="R44" s="3" t="s">
        <v>0</v>
      </c>
      <c r="S44" s="3" t="s">
        <v>0</v>
      </c>
      <c r="T44" s="3" t="s">
        <v>0</v>
      </c>
      <c r="U44" s="3" t="s">
        <v>0</v>
      </c>
      <c r="V44" s="3" t="s">
        <v>0</v>
      </c>
      <c r="W44" s="3" t="s">
        <v>0</v>
      </c>
      <c r="X44" s="3" t="s">
        <v>0</v>
      </c>
      <c r="Y44" s="3" t="s">
        <v>0</v>
      </c>
      <c r="Z44" s="3" t="s">
        <v>0</v>
      </c>
      <c r="AA44" s="3" t="s">
        <v>0</v>
      </c>
      <c r="AB44" s="3" t="s">
        <v>0</v>
      </c>
      <c r="AC44" s="3" t="s">
        <v>0</v>
      </c>
      <c r="AD44" s="7">
        <f t="shared" si="7"/>
        <v>7469000</v>
      </c>
      <c r="AE44" s="7">
        <f t="shared" si="8"/>
        <v>7469000</v>
      </c>
      <c r="AF44" s="3">
        <v>0</v>
      </c>
      <c r="AG44" s="3">
        <v>0</v>
      </c>
      <c r="AH44" s="3">
        <v>0</v>
      </c>
      <c r="AI44" s="3">
        <v>0</v>
      </c>
      <c r="AJ44" s="3">
        <v>7469000</v>
      </c>
      <c r="AK44" s="3">
        <v>7469000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78</v>
      </c>
    </row>
    <row r="45" spans="1:54" x14ac:dyDescent="0.2">
      <c r="A45" s="25" t="s">
        <v>0</v>
      </c>
      <c r="B45" s="2" t="s">
        <v>150</v>
      </c>
      <c r="C45" s="26" t="s">
        <v>0</v>
      </c>
      <c r="D45" s="2" t="s">
        <v>122</v>
      </c>
      <c r="E45" s="2" t="s">
        <v>123</v>
      </c>
      <c r="F45" s="3">
        <f t="shared" si="22"/>
        <v>434548.7</v>
      </c>
      <c r="G45" s="3">
        <f t="shared" si="23"/>
        <v>434548.7</v>
      </c>
      <c r="H45" s="3"/>
      <c r="I45" s="3"/>
      <c r="J45" s="3"/>
      <c r="K45" s="3"/>
      <c r="L45" s="3">
        <v>434548.7</v>
      </c>
      <c r="M45" s="3">
        <v>434548.7</v>
      </c>
      <c r="N45" s="3" t="s">
        <v>0</v>
      </c>
      <c r="O45" s="3" t="s">
        <v>0</v>
      </c>
      <c r="P45" s="3" t="s">
        <v>0</v>
      </c>
      <c r="Q45" s="3" t="s">
        <v>0</v>
      </c>
      <c r="R45" s="3" t="s">
        <v>0</v>
      </c>
      <c r="S45" s="3" t="s">
        <v>0</v>
      </c>
      <c r="T45" s="3" t="s">
        <v>0</v>
      </c>
      <c r="U45" s="3" t="s">
        <v>0</v>
      </c>
      <c r="V45" s="3" t="s">
        <v>0</v>
      </c>
      <c r="W45" s="3" t="s">
        <v>0</v>
      </c>
      <c r="X45" s="3" t="s">
        <v>0</v>
      </c>
      <c r="Y45" s="3" t="s">
        <v>0</v>
      </c>
      <c r="Z45" s="3" t="s">
        <v>0</v>
      </c>
      <c r="AA45" s="3" t="s">
        <v>0</v>
      </c>
      <c r="AB45" s="3" t="s">
        <v>0</v>
      </c>
      <c r="AC45" s="3" t="s">
        <v>0</v>
      </c>
      <c r="AD45" s="7">
        <f t="shared" si="7"/>
        <v>434548.7</v>
      </c>
      <c r="AE45" s="7">
        <f t="shared" si="8"/>
        <v>434548.7</v>
      </c>
      <c r="AF45" s="3">
        <v>0</v>
      </c>
      <c r="AG45" s="3">
        <v>0</v>
      </c>
      <c r="AH45" s="3">
        <v>0</v>
      </c>
      <c r="AI45" s="3">
        <v>0</v>
      </c>
      <c r="AJ45" s="3">
        <v>434548.7</v>
      </c>
      <c r="AK45" s="3">
        <v>434548.7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0</v>
      </c>
    </row>
    <row r="46" spans="1:54" ht="236.25" x14ac:dyDescent="0.2">
      <c r="A46" s="8" t="s">
        <v>376</v>
      </c>
      <c r="B46" s="2" t="s">
        <v>152</v>
      </c>
      <c r="C46" s="2" t="s">
        <v>153</v>
      </c>
      <c r="D46" s="2" t="s">
        <v>0</v>
      </c>
      <c r="E46" s="2" t="s">
        <v>154</v>
      </c>
      <c r="F46" s="3">
        <f>H46+J46+L46</f>
        <v>70775758.700000003</v>
      </c>
      <c r="G46" s="3">
        <f>I46+K46+M46</f>
        <v>70527845.000000015</v>
      </c>
      <c r="H46" s="3">
        <f>H47+H49+H51+H52+H53</f>
        <v>737345</v>
      </c>
      <c r="I46" s="3">
        <f t="shared" ref="I46:M46" si="26">I47+I49+I51+I52+I53</f>
        <v>737345</v>
      </c>
      <c r="J46" s="3">
        <f t="shared" si="26"/>
        <v>0</v>
      </c>
      <c r="K46" s="3">
        <f t="shared" si="26"/>
        <v>0</v>
      </c>
      <c r="L46" s="3">
        <f t="shared" si="26"/>
        <v>70038413.700000003</v>
      </c>
      <c r="M46" s="3">
        <f t="shared" si="26"/>
        <v>69790500.000000015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7">
        <f t="shared" si="7"/>
        <v>70616701.200000003</v>
      </c>
      <c r="AE46" s="7">
        <f t="shared" si="8"/>
        <v>70368787.500000015</v>
      </c>
      <c r="AF46" s="3">
        <f>AF47+AF49+AF51+AF52+AF53</f>
        <v>737345</v>
      </c>
      <c r="AG46" s="3">
        <f t="shared" ref="AG46:AK46" si="27">AG47+AG49+AG51+AG52+AG53</f>
        <v>737345</v>
      </c>
      <c r="AH46" s="3">
        <f t="shared" si="27"/>
        <v>0</v>
      </c>
      <c r="AI46" s="3">
        <f t="shared" si="27"/>
        <v>0</v>
      </c>
      <c r="AJ46" s="3">
        <f t="shared" si="27"/>
        <v>69879356.200000003</v>
      </c>
      <c r="AK46" s="3">
        <f t="shared" si="27"/>
        <v>69631442.500000015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ht="22.5" x14ac:dyDescent="0.2">
      <c r="A47" s="25" t="s">
        <v>377</v>
      </c>
      <c r="B47" s="2" t="s">
        <v>155</v>
      </c>
      <c r="C47" s="26" t="s">
        <v>156</v>
      </c>
      <c r="D47" s="2" t="s">
        <v>23</v>
      </c>
      <c r="E47" s="2" t="s">
        <v>157</v>
      </c>
      <c r="F47" s="3">
        <f t="shared" ref="F47:F54" si="28">H47+J47+L47</f>
        <v>13655001.1</v>
      </c>
      <c r="G47" s="3">
        <f t="shared" ref="G47:G54" si="29">I47+K47+M47</f>
        <v>13504753.800000001</v>
      </c>
      <c r="H47" s="3">
        <v>43862</v>
      </c>
      <c r="I47" s="3">
        <v>43862</v>
      </c>
      <c r="J47" s="3"/>
      <c r="K47" s="3"/>
      <c r="L47" s="3">
        <v>13611139.1</v>
      </c>
      <c r="M47" s="3">
        <v>13460891.800000001</v>
      </c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7">
        <f t="shared" si="7"/>
        <v>13495943.6</v>
      </c>
      <c r="AE47" s="7">
        <f t="shared" si="8"/>
        <v>13345696.300000001</v>
      </c>
      <c r="AF47" s="3">
        <v>43862</v>
      </c>
      <c r="AG47" s="3">
        <v>43862</v>
      </c>
      <c r="AH47" s="3">
        <v>0</v>
      </c>
      <c r="AI47" s="3">
        <v>0</v>
      </c>
      <c r="AJ47" s="3">
        <v>13452081.6</v>
      </c>
      <c r="AK47" s="3">
        <v>13301834.300000001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5" t="s">
        <v>0</v>
      </c>
      <c r="B48" s="2" t="s">
        <v>155</v>
      </c>
      <c r="C48" s="26" t="s">
        <v>0</v>
      </c>
      <c r="D48" s="2" t="s">
        <v>23</v>
      </c>
      <c r="E48" s="2" t="s">
        <v>158</v>
      </c>
      <c r="F48" s="3">
        <f t="shared" si="28"/>
        <v>43862</v>
      </c>
      <c r="G48" s="3">
        <f t="shared" si="29"/>
        <v>43862</v>
      </c>
      <c r="H48" s="3">
        <v>43862</v>
      </c>
      <c r="I48" s="3">
        <v>43862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7">
        <f t="shared" si="7"/>
        <v>43862</v>
      </c>
      <c r="AE48" s="7">
        <f t="shared" si="8"/>
        <v>43862</v>
      </c>
      <c r="AF48" s="3">
        <v>43862</v>
      </c>
      <c r="AG48" s="3">
        <v>43862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ht="22.5" x14ac:dyDescent="0.2">
      <c r="A49" s="25" t="s">
        <v>378</v>
      </c>
      <c r="B49" s="2" t="s">
        <v>159</v>
      </c>
      <c r="C49" s="26" t="s">
        <v>160</v>
      </c>
      <c r="D49" s="2" t="s">
        <v>23</v>
      </c>
      <c r="E49" s="2" t="s">
        <v>161</v>
      </c>
      <c r="F49" s="3">
        <f t="shared" si="28"/>
        <v>25892168.300000001</v>
      </c>
      <c r="G49" s="3">
        <f t="shared" si="29"/>
        <v>25798266.600000001</v>
      </c>
      <c r="H49" s="3">
        <v>513583</v>
      </c>
      <c r="I49" s="3">
        <v>513583</v>
      </c>
      <c r="J49" s="3"/>
      <c r="K49" s="3"/>
      <c r="L49" s="3">
        <v>25378585.300000001</v>
      </c>
      <c r="M49" s="3">
        <v>25284683.600000001</v>
      </c>
      <c r="N49" s="3" t="s">
        <v>0</v>
      </c>
      <c r="O49" s="3" t="s">
        <v>0</v>
      </c>
      <c r="P49" s="3" t="s">
        <v>0</v>
      </c>
      <c r="Q49" s="3" t="s">
        <v>0</v>
      </c>
      <c r="R49" s="3" t="s">
        <v>0</v>
      </c>
      <c r="S49" s="3" t="s">
        <v>0</v>
      </c>
      <c r="T49" s="3" t="s">
        <v>0</v>
      </c>
      <c r="U49" s="3" t="s">
        <v>0</v>
      </c>
      <c r="V49" s="3" t="s">
        <v>0</v>
      </c>
      <c r="W49" s="3" t="s">
        <v>0</v>
      </c>
      <c r="X49" s="3" t="s">
        <v>0</v>
      </c>
      <c r="Y49" s="3" t="s">
        <v>0</v>
      </c>
      <c r="Z49" s="3" t="s">
        <v>0</v>
      </c>
      <c r="AA49" s="3" t="s">
        <v>0</v>
      </c>
      <c r="AB49" s="3" t="s">
        <v>0</v>
      </c>
      <c r="AC49" s="3" t="s">
        <v>0</v>
      </c>
      <c r="AD49" s="7">
        <f t="shared" si="7"/>
        <v>25892168.300000001</v>
      </c>
      <c r="AE49" s="7">
        <f t="shared" si="8"/>
        <v>25798266.600000001</v>
      </c>
      <c r="AF49" s="3">
        <v>513583</v>
      </c>
      <c r="AG49" s="3">
        <v>513583</v>
      </c>
      <c r="AH49" s="3">
        <v>0</v>
      </c>
      <c r="AI49" s="3">
        <v>0</v>
      </c>
      <c r="AJ49" s="3">
        <v>25378585.300000001</v>
      </c>
      <c r="AK49" s="3">
        <v>25284683.600000001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 t="s">
        <v>78</v>
      </c>
    </row>
    <row r="50" spans="1:54" ht="22.5" x14ac:dyDescent="0.2">
      <c r="A50" s="25" t="s">
        <v>0</v>
      </c>
      <c r="B50" s="2" t="s">
        <v>159</v>
      </c>
      <c r="C50" s="26" t="s">
        <v>0</v>
      </c>
      <c r="D50" s="2" t="s">
        <v>23</v>
      </c>
      <c r="E50" s="2" t="s">
        <v>162</v>
      </c>
      <c r="F50" s="3">
        <f t="shared" si="28"/>
        <v>513583</v>
      </c>
      <c r="G50" s="3">
        <f t="shared" si="29"/>
        <v>513583</v>
      </c>
      <c r="H50" s="3">
        <v>513583</v>
      </c>
      <c r="I50" s="3">
        <v>513583</v>
      </c>
      <c r="J50" s="3"/>
      <c r="K50" s="3"/>
      <c r="L50" s="3"/>
      <c r="M50" s="3"/>
      <c r="N50" s="3" t="s">
        <v>0</v>
      </c>
      <c r="O50" s="3" t="s">
        <v>0</v>
      </c>
      <c r="P50" s="3" t="s">
        <v>0</v>
      </c>
      <c r="Q50" s="3" t="s">
        <v>0</v>
      </c>
      <c r="R50" s="3" t="s">
        <v>0</v>
      </c>
      <c r="S50" s="3" t="s">
        <v>0</v>
      </c>
      <c r="T50" s="3" t="s">
        <v>0</v>
      </c>
      <c r="U50" s="3" t="s">
        <v>0</v>
      </c>
      <c r="V50" s="3" t="s">
        <v>0</v>
      </c>
      <c r="W50" s="3" t="s">
        <v>0</v>
      </c>
      <c r="X50" s="3" t="s">
        <v>0</v>
      </c>
      <c r="Y50" s="3" t="s">
        <v>0</v>
      </c>
      <c r="Z50" s="3" t="s">
        <v>0</v>
      </c>
      <c r="AA50" s="3" t="s">
        <v>0</v>
      </c>
      <c r="AB50" s="3" t="s">
        <v>0</v>
      </c>
      <c r="AC50" s="3" t="s">
        <v>0</v>
      </c>
      <c r="AD50" s="7">
        <f t="shared" si="7"/>
        <v>513583</v>
      </c>
      <c r="AE50" s="7">
        <f t="shared" si="8"/>
        <v>513583</v>
      </c>
      <c r="AF50" s="3">
        <v>513583</v>
      </c>
      <c r="AG50" s="3">
        <v>513583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 t="s">
        <v>0</v>
      </c>
    </row>
    <row r="51" spans="1:54" ht="105.75" customHeight="1" x14ac:dyDescent="0.2">
      <c r="A51" s="8" t="s">
        <v>379</v>
      </c>
      <c r="B51" s="2" t="s">
        <v>163</v>
      </c>
      <c r="C51" s="2" t="s">
        <v>164</v>
      </c>
      <c r="D51" s="2" t="s">
        <v>23</v>
      </c>
      <c r="E51" s="2" t="s">
        <v>165</v>
      </c>
      <c r="F51" s="3">
        <f t="shared" si="28"/>
        <v>27652216.300000001</v>
      </c>
      <c r="G51" s="3">
        <f t="shared" si="29"/>
        <v>27648452.699999999</v>
      </c>
      <c r="H51" s="3"/>
      <c r="I51" s="3"/>
      <c r="J51" s="3"/>
      <c r="K51" s="3"/>
      <c r="L51" s="3">
        <v>27652216.300000001</v>
      </c>
      <c r="M51" s="3">
        <v>27648452.699999999</v>
      </c>
      <c r="N51" s="3" t="s">
        <v>0</v>
      </c>
      <c r="O51" s="3" t="s">
        <v>0</v>
      </c>
      <c r="P51" s="3" t="s">
        <v>0</v>
      </c>
      <c r="Q51" s="3" t="s">
        <v>0</v>
      </c>
      <c r="R51" s="3" t="s">
        <v>0</v>
      </c>
      <c r="S51" s="3" t="s">
        <v>0</v>
      </c>
      <c r="T51" s="3" t="s">
        <v>0</v>
      </c>
      <c r="U51" s="3" t="s">
        <v>0</v>
      </c>
      <c r="V51" s="3" t="s">
        <v>0</v>
      </c>
      <c r="W51" s="3" t="s">
        <v>0</v>
      </c>
      <c r="X51" s="3" t="s">
        <v>0</v>
      </c>
      <c r="Y51" s="3" t="s">
        <v>0</v>
      </c>
      <c r="Z51" s="3" t="s">
        <v>0</v>
      </c>
      <c r="AA51" s="3" t="s">
        <v>0</v>
      </c>
      <c r="AB51" s="3" t="s">
        <v>0</v>
      </c>
      <c r="AC51" s="3" t="s">
        <v>0</v>
      </c>
      <c r="AD51" s="7">
        <f t="shared" si="7"/>
        <v>27652216.300000001</v>
      </c>
      <c r="AE51" s="7">
        <f t="shared" si="8"/>
        <v>27648452.699999999</v>
      </c>
      <c r="AF51" s="3">
        <v>0</v>
      </c>
      <c r="AG51" s="3">
        <v>0</v>
      </c>
      <c r="AH51" s="3">
        <v>0</v>
      </c>
      <c r="AI51" s="3">
        <v>0</v>
      </c>
      <c r="AJ51" s="3">
        <v>27652216.300000001</v>
      </c>
      <c r="AK51" s="3">
        <v>27648452.699999999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ht="56.25" x14ac:dyDescent="0.2">
      <c r="A52" s="8" t="s">
        <v>380</v>
      </c>
      <c r="B52" s="2" t="s">
        <v>166</v>
      </c>
      <c r="C52" s="2" t="s">
        <v>167</v>
      </c>
      <c r="D52" s="2" t="s">
        <v>168</v>
      </c>
      <c r="E52" s="2" t="s">
        <v>80</v>
      </c>
      <c r="F52" s="3">
        <f t="shared" si="28"/>
        <v>3396473</v>
      </c>
      <c r="G52" s="3">
        <f t="shared" si="29"/>
        <v>3396471.9</v>
      </c>
      <c r="H52" s="3"/>
      <c r="I52" s="3"/>
      <c r="J52" s="3"/>
      <c r="K52" s="3"/>
      <c r="L52" s="3">
        <v>3396473</v>
      </c>
      <c r="M52" s="3">
        <v>3396471.9</v>
      </c>
      <c r="N52" s="3" t="s">
        <v>0</v>
      </c>
      <c r="O52" s="3" t="s">
        <v>0</v>
      </c>
      <c r="P52" s="3" t="s">
        <v>0</v>
      </c>
      <c r="Q52" s="3" t="s">
        <v>0</v>
      </c>
      <c r="R52" s="3" t="s">
        <v>0</v>
      </c>
      <c r="S52" s="3" t="s">
        <v>0</v>
      </c>
      <c r="T52" s="3" t="s">
        <v>0</v>
      </c>
      <c r="U52" s="3" t="s">
        <v>0</v>
      </c>
      <c r="V52" s="3" t="s">
        <v>0</v>
      </c>
      <c r="W52" s="3" t="s">
        <v>0</v>
      </c>
      <c r="X52" s="3" t="s">
        <v>0</v>
      </c>
      <c r="Y52" s="3" t="s">
        <v>0</v>
      </c>
      <c r="Z52" s="3" t="s">
        <v>0</v>
      </c>
      <c r="AA52" s="3" t="s">
        <v>0</v>
      </c>
      <c r="AB52" s="3" t="s">
        <v>0</v>
      </c>
      <c r="AC52" s="3" t="s">
        <v>0</v>
      </c>
      <c r="AD52" s="7">
        <f t="shared" si="7"/>
        <v>3396473</v>
      </c>
      <c r="AE52" s="7">
        <f t="shared" si="8"/>
        <v>3396471.9</v>
      </c>
      <c r="AF52" s="3">
        <v>0</v>
      </c>
      <c r="AG52" s="3">
        <v>0</v>
      </c>
      <c r="AH52" s="3">
        <v>0</v>
      </c>
      <c r="AI52" s="3">
        <v>0</v>
      </c>
      <c r="AJ52" s="3">
        <v>3396473</v>
      </c>
      <c r="AK52" s="3">
        <v>3396471.9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x14ac:dyDescent="0.2">
      <c r="A53" s="25" t="s">
        <v>381</v>
      </c>
      <c r="B53" s="2" t="s">
        <v>169</v>
      </c>
      <c r="C53" s="26" t="s">
        <v>170</v>
      </c>
      <c r="D53" s="2" t="s">
        <v>0</v>
      </c>
      <c r="E53" s="2" t="s">
        <v>119</v>
      </c>
      <c r="F53" s="3">
        <f t="shared" si="28"/>
        <v>179900</v>
      </c>
      <c r="G53" s="3">
        <f t="shared" si="29"/>
        <v>179900</v>
      </c>
      <c r="H53" s="3">
        <v>179900</v>
      </c>
      <c r="I53" s="3">
        <v>179900</v>
      </c>
      <c r="J53" s="3"/>
      <c r="K53" s="3"/>
      <c r="L53" s="3"/>
      <c r="M53" s="3"/>
      <c r="N53" s="3" t="s">
        <v>0</v>
      </c>
      <c r="O53" s="3" t="s">
        <v>0</v>
      </c>
      <c r="P53" s="3" t="s">
        <v>0</v>
      </c>
      <c r="Q53" s="3" t="s">
        <v>0</v>
      </c>
      <c r="R53" s="3" t="s">
        <v>0</v>
      </c>
      <c r="S53" s="3" t="s">
        <v>0</v>
      </c>
      <c r="T53" s="3" t="s">
        <v>0</v>
      </c>
      <c r="U53" s="3" t="s">
        <v>0</v>
      </c>
      <c r="V53" s="3" t="s">
        <v>0</v>
      </c>
      <c r="W53" s="3" t="s">
        <v>0</v>
      </c>
      <c r="X53" s="3" t="s">
        <v>0</v>
      </c>
      <c r="Y53" s="3" t="s">
        <v>0</v>
      </c>
      <c r="Z53" s="3" t="s">
        <v>0</v>
      </c>
      <c r="AA53" s="3" t="s">
        <v>0</v>
      </c>
      <c r="AB53" s="3" t="s">
        <v>0</v>
      </c>
      <c r="AC53" s="3" t="s">
        <v>0</v>
      </c>
      <c r="AD53" s="7">
        <f t="shared" si="7"/>
        <v>179900</v>
      </c>
      <c r="AE53" s="7">
        <f t="shared" si="8"/>
        <v>179900</v>
      </c>
      <c r="AF53" s="3">
        <v>179900</v>
      </c>
      <c r="AG53" s="3">
        <v>179900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78</v>
      </c>
    </row>
    <row r="54" spans="1:54" x14ac:dyDescent="0.2">
      <c r="A54" s="25" t="s">
        <v>0</v>
      </c>
      <c r="B54" s="2" t="s">
        <v>169</v>
      </c>
      <c r="C54" s="26" t="s">
        <v>0</v>
      </c>
      <c r="D54" s="2" t="s">
        <v>0</v>
      </c>
      <c r="E54" s="2" t="s">
        <v>119</v>
      </c>
      <c r="F54" s="3">
        <f t="shared" si="28"/>
        <v>179900</v>
      </c>
      <c r="G54" s="3">
        <f t="shared" si="29"/>
        <v>179900</v>
      </c>
      <c r="H54" s="3">
        <v>179900</v>
      </c>
      <c r="I54" s="3">
        <v>179900</v>
      </c>
      <c r="J54" s="3"/>
      <c r="K54" s="3"/>
      <c r="L54" s="3"/>
      <c r="M54" s="3"/>
      <c r="N54" s="3" t="s">
        <v>0</v>
      </c>
      <c r="O54" s="3" t="s">
        <v>0</v>
      </c>
      <c r="P54" s="3" t="s">
        <v>0</v>
      </c>
      <c r="Q54" s="3" t="s">
        <v>0</v>
      </c>
      <c r="R54" s="3" t="s">
        <v>0</v>
      </c>
      <c r="S54" s="3" t="s">
        <v>0</v>
      </c>
      <c r="T54" s="3" t="s">
        <v>0</v>
      </c>
      <c r="U54" s="3" t="s">
        <v>0</v>
      </c>
      <c r="V54" s="3" t="s">
        <v>0</v>
      </c>
      <c r="W54" s="3" t="s">
        <v>0</v>
      </c>
      <c r="X54" s="3" t="s">
        <v>0</v>
      </c>
      <c r="Y54" s="3" t="s">
        <v>0</v>
      </c>
      <c r="Z54" s="3" t="s">
        <v>0</v>
      </c>
      <c r="AA54" s="3" t="s">
        <v>0</v>
      </c>
      <c r="AB54" s="3" t="s">
        <v>0</v>
      </c>
      <c r="AC54" s="3" t="s">
        <v>0</v>
      </c>
      <c r="AD54" s="7">
        <f t="shared" si="7"/>
        <v>179900</v>
      </c>
      <c r="AE54" s="7">
        <f t="shared" si="8"/>
        <v>179900</v>
      </c>
      <c r="AF54" s="3">
        <v>179900</v>
      </c>
      <c r="AG54" s="3">
        <v>179900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 t="s">
        <v>0</v>
      </c>
    </row>
    <row r="55" spans="1:54" ht="202.5" x14ac:dyDescent="0.2">
      <c r="A55" s="8" t="s">
        <v>382</v>
      </c>
      <c r="B55" s="2" t="s">
        <v>171</v>
      </c>
      <c r="C55" s="2" t="s">
        <v>172</v>
      </c>
      <c r="D55" s="2" t="s">
        <v>0</v>
      </c>
      <c r="E55" s="2" t="s">
        <v>173</v>
      </c>
      <c r="F55" s="3">
        <f>H55+J55+L55</f>
        <v>47720618.200000003</v>
      </c>
      <c r="G55" s="3">
        <f>I55+K55+M55</f>
        <v>42794687.300000004</v>
      </c>
      <c r="H55" s="3">
        <f>H56+H60</f>
        <v>132668.9</v>
      </c>
      <c r="I55" s="3">
        <f t="shared" ref="I55:M55" si="30">I56+I60</f>
        <v>6627</v>
      </c>
      <c r="J55" s="3">
        <f t="shared" si="30"/>
        <v>47587949.300000004</v>
      </c>
      <c r="K55" s="3">
        <f t="shared" si="30"/>
        <v>42788060.300000004</v>
      </c>
      <c r="L55" s="3">
        <f t="shared" si="30"/>
        <v>0</v>
      </c>
      <c r="M55" s="3">
        <f t="shared" si="30"/>
        <v>0</v>
      </c>
      <c r="N55" s="3" t="s">
        <v>0</v>
      </c>
      <c r="O55" s="3" t="s">
        <v>0</v>
      </c>
      <c r="P55" s="3" t="s">
        <v>0</v>
      </c>
      <c r="Q55" s="3" t="s">
        <v>0</v>
      </c>
      <c r="R55" s="3" t="s">
        <v>0</v>
      </c>
      <c r="S55" s="3" t="s">
        <v>0</v>
      </c>
      <c r="T55" s="3" t="s">
        <v>0</v>
      </c>
      <c r="U55" s="3" t="s">
        <v>0</v>
      </c>
      <c r="V55" s="3" t="s">
        <v>0</v>
      </c>
      <c r="W55" s="3" t="s">
        <v>0</v>
      </c>
      <c r="X55" s="3" t="s">
        <v>0</v>
      </c>
      <c r="Y55" s="3" t="s">
        <v>0</v>
      </c>
      <c r="Z55" s="3" t="s">
        <v>0</v>
      </c>
      <c r="AA55" s="3" t="s">
        <v>0</v>
      </c>
      <c r="AB55" s="3" t="s">
        <v>0</v>
      </c>
      <c r="AC55" s="3" t="s">
        <v>0</v>
      </c>
      <c r="AD55" s="7">
        <f t="shared" si="7"/>
        <v>20004658.499999996</v>
      </c>
      <c r="AE55" s="7">
        <f t="shared" si="8"/>
        <v>15749417.899999999</v>
      </c>
      <c r="AF55" s="3">
        <f>AF56+AF60</f>
        <v>132668.9</v>
      </c>
      <c r="AG55" s="3">
        <f t="shared" ref="AG55:AK55" si="31">AG56+AG60</f>
        <v>6627</v>
      </c>
      <c r="AH55" s="3">
        <f t="shared" si="31"/>
        <v>19871989.599999998</v>
      </c>
      <c r="AI55" s="3">
        <f t="shared" si="31"/>
        <v>15742790.899999999</v>
      </c>
      <c r="AJ55" s="3">
        <f t="shared" si="31"/>
        <v>0</v>
      </c>
      <c r="AK55" s="3">
        <f t="shared" si="31"/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33.75" x14ac:dyDescent="0.2">
      <c r="A56" s="8" t="s">
        <v>383</v>
      </c>
      <c r="B56" s="2" t="s">
        <v>174</v>
      </c>
      <c r="C56" s="2" t="s">
        <v>175</v>
      </c>
      <c r="D56" s="2" t="s">
        <v>176</v>
      </c>
      <c r="E56" s="2" t="s">
        <v>177</v>
      </c>
      <c r="F56" s="3">
        <f t="shared" ref="F56:F59" si="32">H56+J56+L56</f>
        <v>132668.9</v>
      </c>
      <c r="G56" s="3">
        <f t="shared" ref="G56:G59" si="33">I56+K56+M56</f>
        <v>6627</v>
      </c>
      <c r="H56" s="3">
        <v>132668.9</v>
      </c>
      <c r="I56" s="3">
        <f>I57+I58</f>
        <v>6627</v>
      </c>
      <c r="J56" s="3">
        <f t="shared" ref="J56:M56" si="34">J57+J58</f>
        <v>0</v>
      </c>
      <c r="K56" s="3">
        <f t="shared" si="34"/>
        <v>0</v>
      </c>
      <c r="L56" s="3">
        <f t="shared" si="34"/>
        <v>0</v>
      </c>
      <c r="M56" s="3">
        <f t="shared" si="34"/>
        <v>0</v>
      </c>
      <c r="N56" s="3" t="s">
        <v>0</v>
      </c>
      <c r="O56" s="3" t="s">
        <v>0</v>
      </c>
      <c r="P56" s="3" t="s">
        <v>0</v>
      </c>
      <c r="Q56" s="3" t="s">
        <v>0</v>
      </c>
      <c r="R56" s="3" t="s">
        <v>0</v>
      </c>
      <c r="S56" s="3" t="s">
        <v>0</v>
      </c>
      <c r="T56" s="3" t="s">
        <v>0</v>
      </c>
      <c r="U56" s="3" t="s">
        <v>0</v>
      </c>
      <c r="V56" s="3" t="s">
        <v>0</v>
      </c>
      <c r="W56" s="3" t="s">
        <v>0</v>
      </c>
      <c r="X56" s="3" t="s">
        <v>0</v>
      </c>
      <c r="Y56" s="3" t="s">
        <v>0</v>
      </c>
      <c r="Z56" s="3" t="s">
        <v>0</v>
      </c>
      <c r="AA56" s="3" t="s">
        <v>0</v>
      </c>
      <c r="AB56" s="3" t="s">
        <v>0</v>
      </c>
      <c r="AC56" s="3" t="s">
        <v>0</v>
      </c>
      <c r="AD56" s="7">
        <f t="shared" si="7"/>
        <v>132668.9</v>
      </c>
      <c r="AE56" s="7">
        <f t="shared" si="8"/>
        <v>6627</v>
      </c>
      <c r="AF56" s="3">
        <f>AF57+AF58</f>
        <v>132668.9</v>
      </c>
      <c r="AG56" s="3">
        <f t="shared" ref="AG56:AK56" si="35">AG57+AG58</f>
        <v>6627</v>
      </c>
      <c r="AH56" s="3">
        <f t="shared" si="35"/>
        <v>0</v>
      </c>
      <c r="AI56" s="3">
        <f t="shared" si="35"/>
        <v>0</v>
      </c>
      <c r="AJ56" s="3">
        <f t="shared" si="35"/>
        <v>0</v>
      </c>
      <c r="AK56" s="3">
        <f t="shared" si="35"/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ht="33.75" x14ac:dyDescent="0.2">
      <c r="A57" s="8" t="s">
        <v>384</v>
      </c>
      <c r="B57" s="2" t="s">
        <v>178</v>
      </c>
      <c r="C57" s="2" t="s">
        <v>179</v>
      </c>
      <c r="D57" s="2" t="s">
        <v>176</v>
      </c>
      <c r="E57" s="2" t="s">
        <v>180</v>
      </c>
      <c r="F57" s="3">
        <f t="shared" si="32"/>
        <v>6640</v>
      </c>
      <c r="G57" s="3">
        <f t="shared" si="33"/>
        <v>6627</v>
      </c>
      <c r="H57" s="3">
        <v>6640</v>
      </c>
      <c r="I57" s="3">
        <v>6627</v>
      </c>
      <c r="J57" s="3"/>
      <c r="K57" s="3"/>
      <c r="L57" s="3"/>
      <c r="M57" s="3"/>
      <c r="N57" s="3" t="s">
        <v>0</v>
      </c>
      <c r="O57" s="3" t="s">
        <v>0</v>
      </c>
      <c r="P57" s="3" t="s">
        <v>0</v>
      </c>
      <c r="Q57" s="3" t="s">
        <v>0</v>
      </c>
      <c r="R57" s="3" t="s">
        <v>0</v>
      </c>
      <c r="S57" s="3" t="s">
        <v>0</v>
      </c>
      <c r="T57" s="3" t="s">
        <v>0</v>
      </c>
      <c r="U57" s="3" t="s">
        <v>0</v>
      </c>
      <c r="V57" s="3" t="s">
        <v>0</v>
      </c>
      <c r="W57" s="3" t="s">
        <v>0</v>
      </c>
      <c r="X57" s="3" t="s">
        <v>0</v>
      </c>
      <c r="Y57" s="3" t="s">
        <v>0</v>
      </c>
      <c r="Z57" s="3" t="s">
        <v>0</v>
      </c>
      <c r="AA57" s="3" t="s">
        <v>0</v>
      </c>
      <c r="AB57" s="3" t="s">
        <v>0</v>
      </c>
      <c r="AC57" s="3" t="s">
        <v>0</v>
      </c>
      <c r="AD57" s="7">
        <f t="shared" si="7"/>
        <v>6640</v>
      </c>
      <c r="AE57" s="7">
        <f t="shared" si="8"/>
        <v>6627</v>
      </c>
      <c r="AF57" s="3">
        <v>6640</v>
      </c>
      <c r="AG57" s="3">
        <v>6627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x14ac:dyDescent="0.2">
      <c r="A58" s="25" t="s">
        <v>385</v>
      </c>
      <c r="B58" s="2" t="s">
        <v>181</v>
      </c>
      <c r="C58" s="26" t="s">
        <v>182</v>
      </c>
      <c r="D58" s="2" t="s">
        <v>176</v>
      </c>
      <c r="E58" s="2" t="s">
        <v>141</v>
      </c>
      <c r="F58" s="3">
        <f t="shared" si="32"/>
        <v>126028.9</v>
      </c>
      <c r="G58" s="3">
        <f t="shared" si="33"/>
        <v>0</v>
      </c>
      <c r="H58" s="3">
        <v>126028.9</v>
      </c>
      <c r="I58" s="3"/>
      <c r="J58" s="3"/>
      <c r="K58" s="3"/>
      <c r="L58" s="3"/>
      <c r="M58" s="3"/>
      <c r="N58" s="3" t="s">
        <v>0</v>
      </c>
      <c r="O58" s="3" t="s">
        <v>0</v>
      </c>
      <c r="P58" s="3" t="s">
        <v>0</v>
      </c>
      <c r="Q58" s="3" t="s">
        <v>0</v>
      </c>
      <c r="R58" s="3" t="s">
        <v>0</v>
      </c>
      <c r="S58" s="3" t="s">
        <v>0</v>
      </c>
      <c r="T58" s="3" t="s">
        <v>0</v>
      </c>
      <c r="U58" s="3" t="s">
        <v>0</v>
      </c>
      <c r="V58" s="3" t="s">
        <v>0</v>
      </c>
      <c r="W58" s="3" t="s">
        <v>0</v>
      </c>
      <c r="X58" s="3" t="s">
        <v>0</v>
      </c>
      <c r="Y58" s="3" t="s">
        <v>0</v>
      </c>
      <c r="Z58" s="3" t="s">
        <v>0</v>
      </c>
      <c r="AA58" s="3" t="s">
        <v>0</v>
      </c>
      <c r="AB58" s="3" t="s">
        <v>0</v>
      </c>
      <c r="AC58" s="3" t="s">
        <v>0</v>
      </c>
      <c r="AD58" s="7">
        <f t="shared" si="7"/>
        <v>126028.9</v>
      </c>
      <c r="AE58" s="7">
        <f t="shared" si="8"/>
        <v>0</v>
      </c>
      <c r="AF58" s="3">
        <v>126028.9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78</v>
      </c>
    </row>
    <row r="59" spans="1:54" x14ac:dyDescent="0.2">
      <c r="A59" s="25" t="s">
        <v>0</v>
      </c>
      <c r="B59" s="2" t="s">
        <v>181</v>
      </c>
      <c r="C59" s="26" t="s">
        <v>0</v>
      </c>
      <c r="D59" s="2" t="s">
        <v>176</v>
      </c>
      <c r="E59" s="2" t="s">
        <v>141</v>
      </c>
      <c r="F59" s="3">
        <f t="shared" si="32"/>
        <v>126028.9</v>
      </c>
      <c r="G59" s="3">
        <f t="shared" si="33"/>
        <v>0</v>
      </c>
      <c r="H59" s="3">
        <v>126028.9</v>
      </c>
      <c r="I59" s="3"/>
      <c r="J59" s="3"/>
      <c r="K59" s="3"/>
      <c r="L59" s="3"/>
      <c r="M59" s="3"/>
      <c r="N59" s="3" t="s">
        <v>0</v>
      </c>
      <c r="O59" s="3" t="s">
        <v>0</v>
      </c>
      <c r="P59" s="3" t="s">
        <v>0</v>
      </c>
      <c r="Q59" s="3" t="s">
        <v>0</v>
      </c>
      <c r="R59" s="3" t="s">
        <v>0</v>
      </c>
      <c r="S59" s="3" t="s">
        <v>0</v>
      </c>
      <c r="T59" s="3" t="s">
        <v>0</v>
      </c>
      <c r="U59" s="3" t="s">
        <v>0</v>
      </c>
      <c r="V59" s="3" t="s">
        <v>0</v>
      </c>
      <c r="W59" s="3" t="s">
        <v>0</v>
      </c>
      <c r="X59" s="3" t="s">
        <v>0</v>
      </c>
      <c r="Y59" s="3" t="s">
        <v>0</v>
      </c>
      <c r="Z59" s="3" t="s">
        <v>0</v>
      </c>
      <c r="AA59" s="3" t="s">
        <v>0</v>
      </c>
      <c r="AB59" s="3" t="s">
        <v>0</v>
      </c>
      <c r="AC59" s="3" t="s">
        <v>0</v>
      </c>
      <c r="AD59" s="7">
        <f t="shared" si="7"/>
        <v>126028.9</v>
      </c>
      <c r="AE59" s="7">
        <f t="shared" si="8"/>
        <v>0</v>
      </c>
      <c r="AF59" s="3">
        <v>126028.9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ht="49.5" customHeight="1" x14ac:dyDescent="0.2">
      <c r="A60" s="8" t="s">
        <v>386</v>
      </c>
      <c r="B60" s="2" t="s">
        <v>183</v>
      </c>
      <c r="C60" s="2" t="s">
        <v>184</v>
      </c>
      <c r="D60" s="2" t="s">
        <v>0</v>
      </c>
      <c r="E60" s="2" t="s">
        <v>185</v>
      </c>
      <c r="F60" s="3">
        <f>H60+J60+L60</f>
        <v>47587949.300000004</v>
      </c>
      <c r="G60" s="3">
        <f>I60+K60+M60</f>
        <v>42788060.300000004</v>
      </c>
      <c r="H60" s="3">
        <f>H61+H62+H63+H65+H66+H67+H68</f>
        <v>0</v>
      </c>
      <c r="I60" s="3">
        <f>I61+I62+I63+I65+I66+I67+I68</f>
        <v>0</v>
      </c>
      <c r="J60" s="3">
        <f>J61+J62+J63+J65+J66+J67+J68</f>
        <v>47587949.300000004</v>
      </c>
      <c r="K60" s="3">
        <f>K61+K62+K63+K65+K66+K67+K68</f>
        <v>42788060.300000004</v>
      </c>
      <c r="L60" s="3"/>
      <c r="M60" s="3"/>
      <c r="N60" s="3" t="s">
        <v>0</v>
      </c>
      <c r="O60" s="3" t="s">
        <v>0</v>
      </c>
      <c r="P60" s="3" t="s">
        <v>0</v>
      </c>
      <c r="Q60" s="3" t="s">
        <v>0</v>
      </c>
      <c r="R60" s="3" t="s">
        <v>0</v>
      </c>
      <c r="S60" s="3" t="s">
        <v>0</v>
      </c>
      <c r="T60" s="3" t="s">
        <v>0</v>
      </c>
      <c r="U60" s="3" t="s">
        <v>0</v>
      </c>
      <c r="V60" s="3" t="s">
        <v>0</v>
      </c>
      <c r="W60" s="3" t="s">
        <v>0</v>
      </c>
      <c r="X60" s="3" t="s">
        <v>0</v>
      </c>
      <c r="Y60" s="3" t="s">
        <v>0</v>
      </c>
      <c r="Z60" s="3" t="s">
        <v>0</v>
      </c>
      <c r="AA60" s="3" t="s">
        <v>0</v>
      </c>
      <c r="AB60" s="3" t="s">
        <v>0</v>
      </c>
      <c r="AC60" s="3" t="s">
        <v>0</v>
      </c>
      <c r="AD60" s="7">
        <f t="shared" si="7"/>
        <v>19871989.599999998</v>
      </c>
      <c r="AE60" s="7">
        <f t="shared" si="8"/>
        <v>15742790.899999999</v>
      </c>
      <c r="AF60" s="3">
        <f>AF61+AF62+AF63+AF65++AF66+AF67+AF68</f>
        <v>0</v>
      </c>
      <c r="AG60" s="3">
        <f t="shared" ref="AG60:AK60" si="36">AG61+AG62+AG63+AG65++AG66+AG67+AG68</f>
        <v>0</v>
      </c>
      <c r="AH60" s="3">
        <f t="shared" si="36"/>
        <v>19871989.599999998</v>
      </c>
      <c r="AI60" s="3">
        <f t="shared" si="36"/>
        <v>15742790.899999999</v>
      </c>
      <c r="AJ60" s="3">
        <f t="shared" si="36"/>
        <v>0</v>
      </c>
      <c r="AK60" s="3">
        <f t="shared" si="36"/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78.75" x14ac:dyDescent="0.2">
      <c r="A61" s="8" t="s">
        <v>387</v>
      </c>
      <c r="B61" s="2" t="s">
        <v>186</v>
      </c>
      <c r="C61" s="2" t="s">
        <v>187</v>
      </c>
      <c r="D61" s="2" t="s">
        <v>23</v>
      </c>
      <c r="E61" s="2" t="s">
        <v>188</v>
      </c>
      <c r="F61" s="3">
        <f t="shared" ref="F61:G76" si="37">H61+J61+L61</f>
        <v>1533183</v>
      </c>
      <c r="G61" s="3">
        <f t="shared" ref="G61:G68" si="38">I61+K61+M61</f>
        <v>1533183</v>
      </c>
      <c r="H61" s="3"/>
      <c r="I61" s="3"/>
      <c r="J61" s="3">
        <v>1533183</v>
      </c>
      <c r="K61" s="3">
        <v>1533183</v>
      </c>
      <c r="L61" s="3"/>
      <c r="M61" s="3"/>
      <c r="N61" s="3" t="s">
        <v>0</v>
      </c>
      <c r="O61" s="3" t="s">
        <v>0</v>
      </c>
      <c r="P61" s="3" t="s">
        <v>0</v>
      </c>
      <c r="Q61" s="3" t="s">
        <v>0</v>
      </c>
      <c r="R61" s="3" t="s">
        <v>0</v>
      </c>
      <c r="S61" s="3" t="s">
        <v>0</v>
      </c>
      <c r="T61" s="3" t="s">
        <v>0</v>
      </c>
      <c r="U61" s="3" t="s">
        <v>0</v>
      </c>
      <c r="V61" s="3" t="s">
        <v>0</v>
      </c>
      <c r="W61" s="3" t="s">
        <v>0</v>
      </c>
      <c r="X61" s="3" t="s">
        <v>0</v>
      </c>
      <c r="Y61" s="3" t="s">
        <v>0</v>
      </c>
      <c r="Z61" s="3" t="s">
        <v>0</v>
      </c>
      <c r="AA61" s="3" t="s">
        <v>0</v>
      </c>
      <c r="AB61" s="3" t="s">
        <v>0</v>
      </c>
      <c r="AC61" s="3" t="s">
        <v>0</v>
      </c>
      <c r="AD61" s="7">
        <f t="shared" si="7"/>
        <v>914315.3</v>
      </c>
      <c r="AE61" s="7">
        <f t="shared" si="8"/>
        <v>914315.3</v>
      </c>
      <c r="AF61" s="3">
        <v>0</v>
      </c>
      <c r="AG61" s="3">
        <v>0</v>
      </c>
      <c r="AH61" s="3">
        <v>914315.3</v>
      </c>
      <c r="AI61" s="3">
        <v>914315.3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78.75" x14ac:dyDescent="0.2">
      <c r="A62" s="8" t="s">
        <v>388</v>
      </c>
      <c r="B62" s="2" t="s">
        <v>189</v>
      </c>
      <c r="C62" s="2" t="s">
        <v>190</v>
      </c>
      <c r="D62" s="2" t="s">
        <v>23</v>
      </c>
      <c r="E62" s="2" t="s">
        <v>188</v>
      </c>
      <c r="F62" s="3">
        <f t="shared" si="37"/>
        <v>1612444.1</v>
      </c>
      <c r="G62" s="3">
        <f t="shared" si="38"/>
        <v>1612444.1</v>
      </c>
      <c r="H62" s="3"/>
      <c r="I62" s="3"/>
      <c r="J62" s="3">
        <v>1612444.1</v>
      </c>
      <c r="K62" s="3">
        <v>1612444.1</v>
      </c>
      <c r="L62" s="3"/>
      <c r="M62" s="3"/>
      <c r="N62" s="3" t="s">
        <v>0</v>
      </c>
      <c r="O62" s="3" t="s">
        <v>0</v>
      </c>
      <c r="P62" s="3" t="s">
        <v>0</v>
      </c>
      <c r="Q62" s="3" t="s">
        <v>0</v>
      </c>
      <c r="R62" s="3" t="s">
        <v>0</v>
      </c>
      <c r="S62" s="3" t="s">
        <v>0</v>
      </c>
      <c r="T62" s="3" t="s">
        <v>0</v>
      </c>
      <c r="U62" s="3" t="s">
        <v>0</v>
      </c>
      <c r="V62" s="3" t="s">
        <v>0</v>
      </c>
      <c r="W62" s="3" t="s">
        <v>0</v>
      </c>
      <c r="X62" s="3" t="s">
        <v>0</v>
      </c>
      <c r="Y62" s="3" t="s">
        <v>0</v>
      </c>
      <c r="Z62" s="3" t="s">
        <v>0</v>
      </c>
      <c r="AA62" s="3" t="s">
        <v>0</v>
      </c>
      <c r="AB62" s="3" t="s">
        <v>0</v>
      </c>
      <c r="AC62" s="3" t="s">
        <v>0</v>
      </c>
      <c r="AD62" s="7">
        <f t="shared" si="7"/>
        <v>1612444.1</v>
      </c>
      <c r="AE62" s="7">
        <f t="shared" si="8"/>
        <v>1612444.1</v>
      </c>
      <c r="AF62" s="3">
        <v>0</v>
      </c>
      <c r="AG62" s="3">
        <v>0</v>
      </c>
      <c r="AH62" s="3">
        <v>1612444.1</v>
      </c>
      <c r="AI62" s="3">
        <v>1612444.1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x14ac:dyDescent="0.2">
      <c r="A63" s="25" t="s">
        <v>389</v>
      </c>
      <c r="B63" s="2" t="s">
        <v>191</v>
      </c>
      <c r="C63" s="26" t="s">
        <v>192</v>
      </c>
      <c r="D63" s="2" t="s">
        <v>168</v>
      </c>
      <c r="E63" s="2" t="s">
        <v>193</v>
      </c>
      <c r="F63" s="3">
        <f t="shared" si="37"/>
        <v>27232092</v>
      </c>
      <c r="G63" s="3">
        <f t="shared" si="38"/>
        <v>26503211.699999999</v>
      </c>
      <c r="H63" s="3"/>
      <c r="I63" s="3"/>
      <c r="J63" s="3">
        <v>27232092</v>
      </c>
      <c r="K63" s="3">
        <v>26503211.699999999</v>
      </c>
      <c r="L63" s="3"/>
      <c r="M63" s="3"/>
      <c r="N63" s="3" t="s">
        <v>0</v>
      </c>
      <c r="O63" s="3" t="s">
        <v>0</v>
      </c>
      <c r="P63" s="3" t="s">
        <v>0</v>
      </c>
      <c r="Q63" s="3" t="s">
        <v>0</v>
      </c>
      <c r="R63" s="3" t="s">
        <v>0</v>
      </c>
      <c r="S63" s="3" t="s">
        <v>0</v>
      </c>
      <c r="T63" s="3" t="s">
        <v>0</v>
      </c>
      <c r="U63" s="3" t="s">
        <v>0</v>
      </c>
      <c r="V63" s="3" t="s">
        <v>0</v>
      </c>
      <c r="W63" s="3" t="s">
        <v>0</v>
      </c>
      <c r="X63" s="3" t="s">
        <v>0</v>
      </c>
      <c r="Y63" s="3" t="s">
        <v>0</v>
      </c>
      <c r="Z63" s="3" t="s">
        <v>0</v>
      </c>
      <c r="AA63" s="3" t="s">
        <v>0</v>
      </c>
      <c r="AB63" s="3" t="s">
        <v>0</v>
      </c>
      <c r="AC63" s="3" t="s">
        <v>0</v>
      </c>
      <c r="AD63" s="7">
        <f t="shared" si="7"/>
        <v>135000</v>
      </c>
      <c r="AE63" s="7">
        <f t="shared" si="8"/>
        <v>76810</v>
      </c>
      <c r="AF63" s="3">
        <v>0</v>
      </c>
      <c r="AG63" s="3">
        <v>0</v>
      </c>
      <c r="AH63" s="3">
        <v>135000</v>
      </c>
      <c r="AI63" s="3">
        <v>76810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 t="s">
        <v>78</v>
      </c>
    </row>
    <row r="64" spans="1:54" x14ac:dyDescent="0.2">
      <c r="A64" s="25" t="s">
        <v>0</v>
      </c>
      <c r="B64" s="2" t="s">
        <v>191</v>
      </c>
      <c r="C64" s="26" t="s">
        <v>0</v>
      </c>
      <c r="D64" s="2" t="s">
        <v>168</v>
      </c>
      <c r="E64" s="2" t="s">
        <v>141</v>
      </c>
      <c r="F64" s="3">
        <f t="shared" si="37"/>
        <v>27097092</v>
      </c>
      <c r="G64" s="3">
        <f t="shared" si="38"/>
        <v>26426401.699999999</v>
      </c>
      <c r="H64" s="3"/>
      <c r="I64" s="3"/>
      <c r="J64" s="3">
        <v>27097092</v>
      </c>
      <c r="K64" s="3">
        <v>26426401.699999999</v>
      </c>
      <c r="L64" s="3"/>
      <c r="M64" s="3"/>
      <c r="N64" s="3" t="s">
        <v>0</v>
      </c>
      <c r="O64" s="3" t="s">
        <v>0</v>
      </c>
      <c r="P64" s="3" t="s">
        <v>0</v>
      </c>
      <c r="Q64" s="3" t="s">
        <v>0</v>
      </c>
      <c r="R64" s="3" t="s">
        <v>0</v>
      </c>
      <c r="S64" s="3" t="s">
        <v>0</v>
      </c>
      <c r="T64" s="3" t="s">
        <v>0</v>
      </c>
      <c r="U64" s="3" t="s">
        <v>0</v>
      </c>
      <c r="V64" s="3" t="s">
        <v>0</v>
      </c>
      <c r="W64" s="3" t="s">
        <v>0</v>
      </c>
      <c r="X64" s="3" t="s">
        <v>0</v>
      </c>
      <c r="Y64" s="3" t="s">
        <v>0</v>
      </c>
      <c r="Z64" s="3" t="s">
        <v>0</v>
      </c>
      <c r="AA64" s="3" t="s">
        <v>0</v>
      </c>
      <c r="AB64" s="3" t="s">
        <v>0</v>
      </c>
      <c r="AC64" s="3" t="s">
        <v>0</v>
      </c>
      <c r="AD64" s="7">
        <f t="shared" si="7"/>
        <v>0</v>
      </c>
      <c r="AE64" s="7">
        <f t="shared" si="8"/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0</v>
      </c>
    </row>
    <row r="65" spans="1:54" ht="409.5" x14ac:dyDescent="0.2">
      <c r="A65" s="8" t="s">
        <v>390</v>
      </c>
      <c r="B65" s="2" t="s">
        <v>194</v>
      </c>
      <c r="C65" s="2" t="s">
        <v>195</v>
      </c>
      <c r="D65" s="2" t="s">
        <v>168</v>
      </c>
      <c r="E65" s="2" t="s">
        <v>196</v>
      </c>
      <c r="F65" s="3">
        <f t="shared" si="37"/>
        <v>4947216</v>
      </c>
      <c r="G65" s="3">
        <f t="shared" si="38"/>
        <v>3779402</v>
      </c>
      <c r="H65" s="3"/>
      <c r="I65" s="3"/>
      <c r="J65" s="3">
        <v>4947216</v>
      </c>
      <c r="K65" s="3">
        <v>3779402</v>
      </c>
      <c r="L65" s="3"/>
      <c r="M65" s="3"/>
      <c r="N65" s="3" t="s">
        <v>0</v>
      </c>
      <c r="O65" s="3" t="s">
        <v>0</v>
      </c>
      <c r="P65" s="3" t="s">
        <v>0</v>
      </c>
      <c r="Q65" s="3" t="s">
        <v>0</v>
      </c>
      <c r="R65" s="3" t="s">
        <v>0</v>
      </c>
      <c r="S65" s="3" t="s">
        <v>0</v>
      </c>
      <c r="T65" s="3" t="s">
        <v>0</v>
      </c>
      <c r="U65" s="3" t="s">
        <v>0</v>
      </c>
      <c r="V65" s="3" t="s">
        <v>0</v>
      </c>
      <c r="W65" s="3" t="s">
        <v>0</v>
      </c>
      <c r="X65" s="3" t="s">
        <v>0</v>
      </c>
      <c r="Y65" s="3" t="s">
        <v>0</v>
      </c>
      <c r="Z65" s="3" t="s">
        <v>0</v>
      </c>
      <c r="AA65" s="3" t="s">
        <v>0</v>
      </c>
      <c r="AB65" s="3" t="s">
        <v>0</v>
      </c>
      <c r="AC65" s="3" t="s">
        <v>0</v>
      </c>
      <c r="AD65" s="7">
        <f t="shared" si="7"/>
        <v>4947216</v>
      </c>
      <c r="AE65" s="7">
        <f t="shared" si="8"/>
        <v>3779402</v>
      </c>
      <c r="AF65" s="3">
        <v>0</v>
      </c>
      <c r="AG65" s="3">
        <v>0</v>
      </c>
      <c r="AH65" s="3">
        <v>4947216</v>
      </c>
      <c r="AI65" s="3">
        <v>3779402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78</v>
      </c>
    </row>
    <row r="66" spans="1:54" ht="409.5" x14ac:dyDescent="0.2">
      <c r="A66" s="8" t="s">
        <v>391</v>
      </c>
      <c r="B66" s="2" t="s">
        <v>197</v>
      </c>
      <c r="C66" s="2" t="s">
        <v>198</v>
      </c>
      <c r="D66" s="2" t="s">
        <v>168</v>
      </c>
      <c r="E66" s="2" t="s">
        <v>141</v>
      </c>
      <c r="F66" s="3">
        <f t="shared" si="37"/>
        <v>10531042</v>
      </c>
      <c r="G66" s="3">
        <f t="shared" si="38"/>
        <v>7662847.2999999998</v>
      </c>
      <c r="H66" s="3"/>
      <c r="I66" s="3"/>
      <c r="J66" s="3">
        <v>10531042</v>
      </c>
      <c r="K66" s="3">
        <v>7662847.2999999998</v>
      </c>
      <c r="L66" s="3"/>
      <c r="M66" s="3"/>
      <c r="N66" s="3" t="s">
        <v>0</v>
      </c>
      <c r="O66" s="3" t="s">
        <v>0</v>
      </c>
      <c r="P66" s="3" t="s">
        <v>0</v>
      </c>
      <c r="Q66" s="3" t="s">
        <v>0</v>
      </c>
      <c r="R66" s="3" t="s">
        <v>0</v>
      </c>
      <c r="S66" s="3" t="s">
        <v>0</v>
      </c>
      <c r="T66" s="3" t="s">
        <v>0</v>
      </c>
      <c r="U66" s="3" t="s">
        <v>0</v>
      </c>
      <c r="V66" s="3" t="s">
        <v>0</v>
      </c>
      <c r="W66" s="3" t="s">
        <v>0</v>
      </c>
      <c r="X66" s="3" t="s">
        <v>0</v>
      </c>
      <c r="Y66" s="3" t="s">
        <v>0</v>
      </c>
      <c r="Z66" s="3" t="s">
        <v>0</v>
      </c>
      <c r="AA66" s="3" t="s">
        <v>0</v>
      </c>
      <c r="AB66" s="3" t="s">
        <v>0</v>
      </c>
      <c r="AC66" s="3" t="s">
        <v>0</v>
      </c>
      <c r="AD66" s="7">
        <f t="shared" si="7"/>
        <v>10531042</v>
      </c>
      <c r="AE66" s="7">
        <f t="shared" si="8"/>
        <v>7662847.2999999998</v>
      </c>
      <c r="AF66" s="3">
        <v>0</v>
      </c>
      <c r="AG66" s="3">
        <v>0</v>
      </c>
      <c r="AH66" s="3">
        <v>10531042</v>
      </c>
      <c r="AI66" s="3">
        <v>7662847.2999999998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ht="33.75" x14ac:dyDescent="0.2">
      <c r="A67" s="8" t="s">
        <v>392</v>
      </c>
      <c r="B67" s="2" t="s">
        <v>199</v>
      </c>
      <c r="C67" s="2" t="s">
        <v>200</v>
      </c>
      <c r="D67" s="2" t="s">
        <v>168</v>
      </c>
      <c r="E67" s="2" t="s">
        <v>201</v>
      </c>
      <c r="F67" s="3">
        <f t="shared" si="37"/>
        <v>1679602</v>
      </c>
      <c r="G67" s="3">
        <f t="shared" si="38"/>
        <v>1644602</v>
      </c>
      <c r="H67" s="3"/>
      <c r="I67" s="3"/>
      <c r="J67" s="3">
        <v>1679602</v>
      </c>
      <c r="K67" s="3">
        <v>1644602</v>
      </c>
      <c r="L67" s="3"/>
      <c r="M67" s="3"/>
      <c r="N67" s="3" t="s">
        <v>0</v>
      </c>
      <c r="O67" s="3" t="s">
        <v>0</v>
      </c>
      <c r="P67" s="3" t="s">
        <v>0</v>
      </c>
      <c r="Q67" s="3" t="s">
        <v>0</v>
      </c>
      <c r="R67" s="3" t="s">
        <v>0</v>
      </c>
      <c r="S67" s="3" t="s">
        <v>0</v>
      </c>
      <c r="T67" s="3" t="s">
        <v>0</v>
      </c>
      <c r="U67" s="3" t="s">
        <v>0</v>
      </c>
      <c r="V67" s="3" t="s">
        <v>0</v>
      </c>
      <c r="W67" s="3" t="s">
        <v>0</v>
      </c>
      <c r="X67" s="3" t="s">
        <v>0</v>
      </c>
      <c r="Y67" s="3" t="s">
        <v>0</v>
      </c>
      <c r="Z67" s="3" t="s">
        <v>0</v>
      </c>
      <c r="AA67" s="3" t="s">
        <v>0</v>
      </c>
      <c r="AB67" s="3" t="s">
        <v>0</v>
      </c>
      <c r="AC67" s="3" t="s">
        <v>0</v>
      </c>
      <c r="AD67" s="7">
        <f t="shared" si="7"/>
        <v>1679602</v>
      </c>
      <c r="AE67" s="7">
        <f t="shared" si="8"/>
        <v>1644602</v>
      </c>
      <c r="AF67" s="3">
        <v>0</v>
      </c>
      <c r="AG67" s="3">
        <v>0</v>
      </c>
      <c r="AH67" s="3">
        <v>1679602</v>
      </c>
      <c r="AI67" s="3">
        <v>1644602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78</v>
      </c>
    </row>
    <row r="68" spans="1:54" ht="230.25" customHeight="1" x14ac:dyDescent="0.2">
      <c r="A68" s="8" t="s">
        <v>393</v>
      </c>
      <c r="B68" s="2" t="s">
        <v>202</v>
      </c>
      <c r="C68" s="2" t="s">
        <v>203</v>
      </c>
      <c r="D68" s="2" t="s">
        <v>204</v>
      </c>
      <c r="E68" s="2" t="s">
        <v>205</v>
      </c>
      <c r="F68" s="3">
        <f t="shared" si="37"/>
        <v>52370.2</v>
      </c>
      <c r="G68" s="3">
        <f t="shared" si="38"/>
        <v>52370.2</v>
      </c>
      <c r="H68" s="3"/>
      <c r="I68" s="3"/>
      <c r="J68" s="3">
        <v>52370.2</v>
      </c>
      <c r="K68" s="3">
        <v>52370.2</v>
      </c>
      <c r="L68" s="3"/>
      <c r="M68" s="3"/>
      <c r="N68" s="3" t="s">
        <v>0</v>
      </c>
      <c r="O68" s="3" t="s">
        <v>0</v>
      </c>
      <c r="P68" s="3" t="s">
        <v>0</v>
      </c>
      <c r="Q68" s="3" t="s">
        <v>0</v>
      </c>
      <c r="R68" s="3" t="s">
        <v>0</v>
      </c>
      <c r="S68" s="3" t="s">
        <v>0</v>
      </c>
      <c r="T68" s="3" t="s">
        <v>0</v>
      </c>
      <c r="U68" s="3" t="s">
        <v>0</v>
      </c>
      <c r="V68" s="3" t="s">
        <v>0</v>
      </c>
      <c r="W68" s="3" t="s">
        <v>0</v>
      </c>
      <c r="X68" s="3" t="s">
        <v>0</v>
      </c>
      <c r="Y68" s="3" t="s">
        <v>0</v>
      </c>
      <c r="Z68" s="3" t="s">
        <v>0</v>
      </c>
      <c r="AA68" s="3" t="s">
        <v>0</v>
      </c>
      <c r="AB68" s="3" t="s">
        <v>0</v>
      </c>
      <c r="AC68" s="3" t="s">
        <v>0</v>
      </c>
      <c r="AD68" s="7">
        <f t="shared" si="7"/>
        <v>52370.2</v>
      </c>
      <c r="AE68" s="7">
        <f t="shared" si="8"/>
        <v>52370.2</v>
      </c>
      <c r="AF68" s="3">
        <v>0</v>
      </c>
      <c r="AG68" s="3">
        <v>0</v>
      </c>
      <c r="AH68" s="3">
        <v>52370.2</v>
      </c>
      <c r="AI68" s="3">
        <v>52370.2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ht="90" x14ac:dyDescent="0.2">
      <c r="A69" s="8" t="s">
        <v>394</v>
      </c>
      <c r="B69" s="2" t="s">
        <v>206</v>
      </c>
      <c r="C69" s="2" t="s">
        <v>207</v>
      </c>
      <c r="D69" s="2" t="s">
        <v>0</v>
      </c>
      <c r="E69" s="2" t="s">
        <v>208</v>
      </c>
      <c r="F69" s="3">
        <f>H69+J69+L69</f>
        <v>217816008</v>
      </c>
      <c r="G69" s="3">
        <f>I69+K69+M69</f>
        <v>217816008</v>
      </c>
      <c r="H69" s="3">
        <f>H70+H72+H74</f>
        <v>0</v>
      </c>
      <c r="I69" s="3">
        <f t="shared" ref="I69:M69" si="39">I70+I72+I74</f>
        <v>0</v>
      </c>
      <c r="J69" s="3">
        <f t="shared" si="39"/>
        <v>217816008</v>
      </c>
      <c r="K69" s="3">
        <f t="shared" si="39"/>
        <v>217816008</v>
      </c>
      <c r="L69" s="3">
        <f t="shared" si="39"/>
        <v>0</v>
      </c>
      <c r="M69" s="3">
        <f t="shared" si="39"/>
        <v>0</v>
      </c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7">
        <f t="shared" si="7"/>
        <v>216102335.60000002</v>
      </c>
      <c r="AE69" s="7">
        <f t="shared" si="8"/>
        <v>216102335.60000002</v>
      </c>
      <c r="AF69" s="3">
        <f>AF70+AF72+AF74</f>
        <v>0</v>
      </c>
      <c r="AG69" s="3">
        <f t="shared" ref="AG69:AK69" si="40">AG70+AG72+AG74</f>
        <v>0</v>
      </c>
      <c r="AH69" s="3">
        <f t="shared" si="40"/>
        <v>216102335.60000002</v>
      </c>
      <c r="AI69" s="3">
        <f t="shared" si="40"/>
        <v>216102335.60000002</v>
      </c>
      <c r="AJ69" s="3">
        <f t="shared" si="40"/>
        <v>0</v>
      </c>
      <c r="AK69" s="3">
        <f t="shared" si="40"/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78</v>
      </c>
    </row>
    <row r="70" spans="1:54" x14ac:dyDescent="0.2">
      <c r="A70" s="25" t="s">
        <v>395</v>
      </c>
      <c r="B70" s="2" t="s">
        <v>209</v>
      </c>
      <c r="C70" s="26" t="s">
        <v>210</v>
      </c>
      <c r="D70" s="2" t="s">
        <v>99</v>
      </c>
      <c r="E70" s="2" t="s">
        <v>103</v>
      </c>
      <c r="F70" s="3">
        <f t="shared" ref="F70:F75" si="41">H70+J70+L70</f>
        <v>66739831.700000003</v>
      </c>
      <c r="G70" s="3">
        <f t="shared" ref="G70:G75" si="42">I70+K70+M70</f>
        <v>66739831.700000003</v>
      </c>
      <c r="H70" s="3"/>
      <c r="I70" s="3"/>
      <c r="J70" s="3">
        <v>66739831.700000003</v>
      </c>
      <c r="K70" s="3">
        <v>66739831.700000003</v>
      </c>
      <c r="L70" s="3"/>
      <c r="M70" s="3"/>
      <c r="N70" s="3" t="s">
        <v>0</v>
      </c>
      <c r="O70" s="3" t="s">
        <v>0</v>
      </c>
      <c r="P70" s="3" t="s">
        <v>0</v>
      </c>
      <c r="Q70" s="3" t="s">
        <v>0</v>
      </c>
      <c r="R70" s="3" t="s">
        <v>0</v>
      </c>
      <c r="S70" s="3" t="s">
        <v>0</v>
      </c>
      <c r="T70" s="3" t="s">
        <v>0</v>
      </c>
      <c r="U70" s="3" t="s">
        <v>0</v>
      </c>
      <c r="V70" s="3" t="s">
        <v>0</v>
      </c>
      <c r="W70" s="3" t="s">
        <v>0</v>
      </c>
      <c r="X70" s="3" t="s">
        <v>0</v>
      </c>
      <c r="Y70" s="3" t="s">
        <v>0</v>
      </c>
      <c r="Z70" s="3" t="s">
        <v>0</v>
      </c>
      <c r="AA70" s="3" t="s">
        <v>0</v>
      </c>
      <c r="AB70" s="3" t="s">
        <v>0</v>
      </c>
      <c r="AC70" s="3" t="s">
        <v>0</v>
      </c>
      <c r="AD70" s="7">
        <f t="shared" si="7"/>
        <v>65790502.5</v>
      </c>
      <c r="AE70" s="7">
        <f t="shared" si="8"/>
        <v>65790502.5</v>
      </c>
      <c r="AF70" s="3">
        <v>0</v>
      </c>
      <c r="AG70" s="3">
        <v>0</v>
      </c>
      <c r="AH70" s="3">
        <v>65790502.5</v>
      </c>
      <c r="AI70" s="3">
        <v>65790502.5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 t="s">
        <v>78</v>
      </c>
    </row>
    <row r="71" spans="1:54" x14ac:dyDescent="0.2">
      <c r="A71" s="25" t="s">
        <v>0</v>
      </c>
      <c r="B71" s="2" t="s">
        <v>209</v>
      </c>
      <c r="C71" s="26" t="s">
        <v>0</v>
      </c>
      <c r="D71" s="2" t="s">
        <v>99</v>
      </c>
      <c r="E71" s="2" t="s">
        <v>103</v>
      </c>
      <c r="F71" s="3">
        <f t="shared" si="41"/>
        <v>3692316</v>
      </c>
      <c r="G71" s="3">
        <f t="shared" si="42"/>
        <v>3692316</v>
      </c>
      <c r="H71" s="3"/>
      <c r="I71" s="3"/>
      <c r="J71" s="3">
        <v>3692316</v>
      </c>
      <c r="K71" s="3">
        <v>3692316</v>
      </c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7">
        <f t="shared" si="7"/>
        <v>3692316</v>
      </c>
      <c r="AE71" s="7">
        <f t="shared" si="8"/>
        <v>3692316</v>
      </c>
      <c r="AF71" s="3">
        <v>0</v>
      </c>
      <c r="AG71" s="3">
        <v>0</v>
      </c>
      <c r="AH71" s="3">
        <v>3692316</v>
      </c>
      <c r="AI71" s="3">
        <v>3692316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0</v>
      </c>
    </row>
    <row r="72" spans="1:54" x14ac:dyDescent="0.2">
      <c r="A72" s="25" t="s">
        <v>396</v>
      </c>
      <c r="B72" s="2" t="s">
        <v>211</v>
      </c>
      <c r="C72" s="26" t="s">
        <v>212</v>
      </c>
      <c r="D72" s="2" t="s">
        <v>99</v>
      </c>
      <c r="E72" s="2" t="s">
        <v>103</v>
      </c>
      <c r="F72" s="3">
        <f t="shared" si="41"/>
        <v>78715089.099999994</v>
      </c>
      <c r="G72" s="3">
        <f t="shared" si="42"/>
        <v>78715089.099999994</v>
      </c>
      <c r="H72" s="3"/>
      <c r="I72" s="3"/>
      <c r="J72" s="3">
        <v>78715089.099999994</v>
      </c>
      <c r="K72" s="3">
        <v>78715089.099999994</v>
      </c>
      <c r="L72" s="3"/>
      <c r="M72" s="3"/>
      <c r="N72" s="3" t="s">
        <v>0</v>
      </c>
      <c r="O72" s="3" t="s">
        <v>0</v>
      </c>
      <c r="P72" s="3" t="s">
        <v>0</v>
      </c>
      <c r="Q72" s="3" t="s">
        <v>0</v>
      </c>
      <c r="R72" s="3" t="s">
        <v>0</v>
      </c>
      <c r="S72" s="3" t="s">
        <v>0</v>
      </c>
      <c r="T72" s="3" t="s">
        <v>0</v>
      </c>
      <c r="U72" s="3" t="s">
        <v>0</v>
      </c>
      <c r="V72" s="3" t="s">
        <v>0</v>
      </c>
      <c r="W72" s="3" t="s">
        <v>0</v>
      </c>
      <c r="X72" s="3" t="s">
        <v>0</v>
      </c>
      <c r="Y72" s="3" t="s">
        <v>0</v>
      </c>
      <c r="Z72" s="3" t="s">
        <v>0</v>
      </c>
      <c r="AA72" s="3" t="s">
        <v>0</v>
      </c>
      <c r="AB72" s="3" t="s">
        <v>0</v>
      </c>
      <c r="AC72" s="3" t="s">
        <v>0</v>
      </c>
      <c r="AD72" s="7">
        <f t="shared" si="7"/>
        <v>78188264.400000006</v>
      </c>
      <c r="AE72" s="7">
        <f t="shared" si="8"/>
        <v>78188264.400000006</v>
      </c>
      <c r="AF72" s="3">
        <v>0</v>
      </c>
      <c r="AG72" s="3">
        <v>0</v>
      </c>
      <c r="AH72" s="3">
        <v>78188264.400000006</v>
      </c>
      <c r="AI72" s="3">
        <v>78188264.400000006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 t="s">
        <v>78</v>
      </c>
    </row>
    <row r="73" spans="1:54" x14ac:dyDescent="0.2">
      <c r="A73" s="25" t="s">
        <v>0</v>
      </c>
      <c r="B73" s="2" t="s">
        <v>211</v>
      </c>
      <c r="C73" s="26" t="s">
        <v>0</v>
      </c>
      <c r="D73" s="2" t="s">
        <v>99</v>
      </c>
      <c r="E73" s="2" t="s">
        <v>103</v>
      </c>
      <c r="F73" s="3">
        <f t="shared" si="41"/>
        <v>4260254.7</v>
      </c>
      <c r="G73" s="3">
        <f t="shared" si="42"/>
        <v>4260254.7</v>
      </c>
      <c r="H73" s="3"/>
      <c r="I73" s="3"/>
      <c r="J73" s="3">
        <v>4260254.7</v>
      </c>
      <c r="K73" s="3">
        <v>4260254.7</v>
      </c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7">
        <f t="shared" si="7"/>
        <v>4260254.7</v>
      </c>
      <c r="AE73" s="7">
        <f t="shared" si="8"/>
        <v>4260254.7</v>
      </c>
      <c r="AF73" s="3">
        <v>0</v>
      </c>
      <c r="AG73" s="3">
        <v>0</v>
      </c>
      <c r="AH73" s="3">
        <v>4260254.7</v>
      </c>
      <c r="AI73" s="3">
        <v>4260254.7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0</v>
      </c>
    </row>
    <row r="74" spans="1:54" x14ac:dyDescent="0.2">
      <c r="A74" s="25" t="s">
        <v>397</v>
      </c>
      <c r="B74" s="2" t="s">
        <v>213</v>
      </c>
      <c r="C74" s="26" t="s">
        <v>214</v>
      </c>
      <c r="D74" s="2" t="s">
        <v>99</v>
      </c>
      <c r="E74" s="2" t="s">
        <v>100</v>
      </c>
      <c r="F74" s="3">
        <f t="shared" si="41"/>
        <v>72361087.200000003</v>
      </c>
      <c r="G74" s="3">
        <f t="shared" si="42"/>
        <v>72361087.200000003</v>
      </c>
      <c r="H74" s="3"/>
      <c r="I74" s="3"/>
      <c r="J74" s="3">
        <v>72361087.200000003</v>
      </c>
      <c r="K74" s="3">
        <v>72361087.200000003</v>
      </c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7">
        <f t="shared" si="7"/>
        <v>72123568.700000003</v>
      </c>
      <c r="AE74" s="7">
        <f t="shared" si="8"/>
        <v>72123568.700000003</v>
      </c>
      <c r="AF74" s="3">
        <v>0</v>
      </c>
      <c r="AG74" s="3">
        <v>0</v>
      </c>
      <c r="AH74" s="3">
        <v>72123568.700000003</v>
      </c>
      <c r="AI74" s="3">
        <v>72123568.700000003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78</v>
      </c>
    </row>
    <row r="75" spans="1:54" x14ac:dyDescent="0.2">
      <c r="A75" s="25" t="s">
        <v>0</v>
      </c>
      <c r="B75" s="2" t="s">
        <v>213</v>
      </c>
      <c r="C75" s="26" t="s">
        <v>0</v>
      </c>
      <c r="D75" s="2" t="s">
        <v>99</v>
      </c>
      <c r="E75" s="2" t="s">
        <v>100</v>
      </c>
      <c r="F75" s="3">
        <f t="shared" si="41"/>
        <v>1532708</v>
      </c>
      <c r="G75" s="3">
        <f t="shared" si="42"/>
        <v>1532708</v>
      </c>
      <c r="H75" s="3"/>
      <c r="I75" s="3"/>
      <c r="J75" s="3">
        <v>1532708</v>
      </c>
      <c r="K75" s="3">
        <v>1532708</v>
      </c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7">
        <f t="shared" ref="AD75:AD86" si="43">AF75+AH75+AJ75</f>
        <v>1532708</v>
      </c>
      <c r="AE75" s="7">
        <f t="shared" ref="AE75:AE86" si="44">AG75+AI75+AK75</f>
        <v>1532708</v>
      </c>
      <c r="AF75" s="3">
        <v>0</v>
      </c>
      <c r="AG75" s="3">
        <v>0</v>
      </c>
      <c r="AH75" s="3">
        <v>1532708</v>
      </c>
      <c r="AI75" s="3">
        <v>1532708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0</v>
      </c>
    </row>
    <row r="76" spans="1:54" ht="146.25" x14ac:dyDescent="0.2">
      <c r="A76" s="8" t="s">
        <v>398</v>
      </c>
      <c r="B76" s="2" t="s">
        <v>215</v>
      </c>
      <c r="C76" s="2" t="s">
        <v>216</v>
      </c>
      <c r="D76" s="2" t="s">
        <v>0</v>
      </c>
      <c r="E76" s="2" t="s">
        <v>217</v>
      </c>
      <c r="F76" s="3">
        <f t="shared" si="37"/>
        <v>24851542</v>
      </c>
      <c r="G76" s="3">
        <f t="shared" si="37"/>
        <v>20692810.800000001</v>
      </c>
      <c r="H76" s="3">
        <f>H77+H78+H83</f>
        <v>933290</v>
      </c>
      <c r="I76" s="3">
        <f t="shared" ref="I76:M76" si="45">I77+I78+I83</f>
        <v>933290</v>
      </c>
      <c r="J76" s="3">
        <f t="shared" si="45"/>
        <v>22718252</v>
      </c>
      <c r="K76" s="3">
        <f t="shared" si="45"/>
        <v>18559520.800000001</v>
      </c>
      <c r="L76" s="3">
        <f t="shared" si="45"/>
        <v>1200000</v>
      </c>
      <c r="M76" s="3">
        <f t="shared" si="45"/>
        <v>1200000</v>
      </c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7">
        <f t="shared" si="43"/>
        <v>24851542</v>
      </c>
      <c r="AE76" s="7">
        <f t="shared" si="44"/>
        <v>20692810.800000001</v>
      </c>
      <c r="AF76" s="3">
        <f>AF77+AF78+AF83</f>
        <v>933290</v>
      </c>
      <c r="AG76" s="3">
        <f t="shared" ref="AG76:AK76" si="46">AG77+AG78+AG83</f>
        <v>933290</v>
      </c>
      <c r="AH76" s="3">
        <f t="shared" si="46"/>
        <v>22718252</v>
      </c>
      <c r="AI76" s="3">
        <f t="shared" si="46"/>
        <v>18559520.800000001</v>
      </c>
      <c r="AJ76" s="3">
        <f t="shared" si="46"/>
        <v>1200000</v>
      </c>
      <c r="AK76" s="3">
        <f t="shared" si="46"/>
        <v>1200000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45" x14ac:dyDescent="0.2">
      <c r="A77" s="8" t="s">
        <v>399</v>
      </c>
      <c r="B77" s="2" t="s">
        <v>218</v>
      </c>
      <c r="C77" s="2" t="s">
        <v>219</v>
      </c>
      <c r="D77" s="2" t="s">
        <v>176</v>
      </c>
      <c r="E77" s="2" t="s">
        <v>220</v>
      </c>
      <c r="F77" s="3">
        <f t="shared" ref="F77:F86" si="47">H77+J77+L77</f>
        <v>1429000</v>
      </c>
      <c r="G77" s="3">
        <f t="shared" ref="G77:G86" si="48">I77+K77+M77</f>
        <v>1429000</v>
      </c>
      <c r="H77" s="3"/>
      <c r="I77" s="3"/>
      <c r="J77" s="3">
        <v>1429000</v>
      </c>
      <c r="K77" s="3">
        <v>1429000</v>
      </c>
      <c r="L77" s="3"/>
      <c r="M77" s="3"/>
      <c r="N77" s="3" t="s">
        <v>0</v>
      </c>
      <c r="O77" s="3" t="s">
        <v>0</v>
      </c>
      <c r="P77" s="3" t="s">
        <v>0</v>
      </c>
      <c r="Q77" s="3" t="s">
        <v>0</v>
      </c>
      <c r="R77" s="3" t="s">
        <v>0</v>
      </c>
      <c r="S77" s="3" t="s">
        <v>0</v>
      </c>
      <c r="T77" s="3" t="s">
        <v>0</v>
      </c>
      <c r="U77" s="3" t="s">
        <v>0</v>
      </c>
      <c r="V77" s="3" t="s">
        <v>0</v>
      </c>
      <c r="W77" s="3" t="s">
        <v>0</v>
      </c>
      <c r="X77" s="3" t="s">
        <v>0</v>
      </c>
      <c r="Y77" s="3" t="s">
        <v>0</v>
      </c>
      <c r="Z77" s="3" t="s">
        <v>0</v>
      </c>
      <c r="AA77" s="3" t="s">
        <v>0</v>
      </c>
      <c r="AB77" s="3" t="s">
        <v>0</v>
      </c>
      <c r="AC77" s="3" t="s">
        <v>0</v>
      </c>
      <c r="AD77" s="7">
        <f t="shared" si="43"/>
        <v>1429000</v>
      </c>
      <c r="AE77" s="7">
        <f t="shared" si="44"/>
        <v>1429000</v>
      </c>
      <c r="AF77" s="3">
        <v>0</v>
      </c>
      <c r="AG77" s="3">
        <v>0</v>
      </c>
      <c r="AH77" s="3">
        <v>1429000</v>
      </c>
      <c r="AI77" s="3">
        <v>1429000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 t="s">
        <v>78</v>
      </c>
    </row>
    <row r="78" spans="1:54" ht="202.5" x14ac:dyDescent="0.2">
      <c r="A78" s="8" t="s">
        <v>400</v>
      </c>
      <c r="B78" s="2" t="s">
        <v>221</v>
      </c>
      <c r="C78" s="2" t="s">
        <v>222</v>
      </c>
      <c r="D78" s="2" t="s">
        <v>176</v>
      </c>
      <c r="E78" s="2" t="s">
        <v>223</v>
      </c>
      <c r="F78" s="3">
        <f t="shared" si="47"/>
        <v>937090</v>
      </c>
      <c r="G78" s="3">
        <f t="shared" si="48"/>
        <v>937090</v>
      </c>
      <c r="H78" s="3">
        <f>H79+H81+H82</f>
        <v>933290</v>
      </c>
      <c r="I78" s="3">
        <f t="shared" ref="I78:M78" si="49">I79+I81+I82</f>
        <v>933290</v>
      </c>
      <c r="J78" s="3">
        <f t="shared" si="49"/>
        <v>3800</v>
      </c>
      <c r="K78" s="3">
        <f t="shared" si="49"/>
        <v>3800</v>
      </c>
      <c r="L78" s="3">
        <f t="shared" si="49"/>
        <v>0</v>
      </c>
      <c r="M78" s="3">
        <f t="shared" si="49"/>
        <v>0</v>
      </c>
      <c r="N78" s="3" t="s">
        <v>0</v>
      </c>
      <c r="O78" s="3" t="s">
        <v>0</v>
      </c>
      <c r="P78" s="3" t="s">
        <v>0</v>
      </c>
      <c r="Q78" s="3" t="s">
        <v>0</v>
      </c>
      <c r="R78" s="3" t="s">
        <v>0</v>
      </c>
      <c r="S78" s="3" t="s">
        <v>0</v>
      </c>
      <c r="T78" s="3" t="s">
        <v>0</v>
      </c>
      <c r="U78" s="3" t="s">
        <v>0</v>
      </c>
      <c r="V78" s="3" t="s">
        <v>0</v>
      </c>
      <c r="W78" s="3" t="s">
        <v>0</v>
      </c>
      <c r="X78" s="3" t="s">
        <v>0</v>
      </c>
      <c r="Y78" s="3" t="s">
        <v>0</v>
      </c>
      <c r="Z78" s="3" t="s">
        <v>0</v>
      </c>
      <c r="AA78" s="3" t="s">
        <v>0</v>
      </c>
      <c r="AB78" s="3" t="s">
        <v>0</v>
      </c>
      <c r="AC78" s="3" t="s">
        <v>0</v>
      </c>
      <c r="AD78" s="7">
        <f t="shared" si="43"/>
        <v>937090</v>
      </c>
      <c r="AE78" s="7">
        <f t="shared" si="44"/>
        <v>937090</v>
      </c>
      <c r="AF78" s="3">
        <f>AF79+AF81+AF82</f>
        <v>933290</v>
      </c>
      <c r="AG78" s="3">
        <f t="shared" ref="AG78:AK78" si="50">AG79+AG81+AG82</f>
        <v>933290</v>
      </c>
      <c r="AH78" s="3">
        <f t="shared" si="50"/>
        <v>3800</v>
      </c>
      <c r="AI78" s="3">
        <f t="shared" si="50"/>
        <v>3800</v>
      </c>
      <c r="AJ78" s="3">
        <f t="shared" si="50"/>
        <v>0</v>
      </c>
      <c r="AK78" s="3">
        <f t="shared" si="50"/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 t="s">
        <v>78</v>
      </c>
    </row>
    <row r="79" spans="1:54" x14ac:dyDescent="0.2">
      <c r="A79" s="25" t="s">
        <v>401</v>
      </c>
      <c r="B79" s="2" t="s">
        <v>224</v>
      </c>
      <c r="C79" s="26" t="s">
        <v>225</v>
      </c>
      <c r="D79" s="2" t="s">
        <v>176</v>
      </c>
      <c r="E79" s="2" t="s">
        <v>226</v>
      </c>
      <c r="F79" s="3">
        <f t="shared" si="47"/>
        <v>933290</v>
      </c>
      <c r="G79" s="3">
        <f t="shared" si="48"/>
        <v>933290</v>
      </c>
      <c r="H79" s="3">
        <v>933290</v>
      </c>
      <c r="I79" s="3">
        <v>933290</v>
      </c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7">
        <f t="shared" si="43"/>
        <v>933290</v>
      </c>
      <c r="AE79" s="7">
        <f t="shared" si="44"/>
        <v>933290</v>
      </c>
      <c r="AF79" s="3">
        <v>933290</v>
      </c>
      <c r="AG79" s="3">
        <v>933290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x14ac:dyDescent="0.2">
      <c r="A80" s="25" t="s">
        <v>0</v>
      </c>
      <c r="B80" s="2" t="s">
        <v>224</v>
      </c>
      <c r="C80" s="26" t="s">
        <v>0</v>
      </c>
      <c r="D80" s="2" t="s">
        <v>176</v>
      </c>
      <c r="E80" s="2" t="s">
        <v>226</v>
      </c>
      <c r="F80" s="3">
        <f t="shared" si="47"/>
        <v>933290</v>
      </c>
      <c r="G80" s="3">
        <f t="shared" si="48"/>
        <v>933290</v>
      </c>
      <c r="H80" s="3">
        <v>933290</v>
      </c>
      <c r="I80" s="3">
        <v>933290</v>
      </c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7">
        <f t="shared" si="43"/>
        <v>933290</v>
      </c>
      <c r="AE80" s="7">
        <f t="shared" si="44"/>
        <v>933290</v>
      </c>
      <c r="AF80" s="3">
        <v>933290</v>
      </c>
      <c r="AG80" s="3">
        <v>933290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0</v>
      </c>
    </row>
    <row r="81" spans="1:54" ht="101.25" x14ac:dyDescent="0.2">
      <c r="A81" s="8" t="s">
        <v>402</v>
      </c>
      <c r="B81" s="2" t="s">
        <v>227</v>
      </c>
      <c r="C81" s="2" t="s">
        <v>228</v>
      </c>
      <c r="D81" s="2" t="s">
        <v>176</v>
      </c>
      <c r="E81" s="2" t="s">
        <v>119</v>
      </c>
      <c r="F81" s="3">
        <f t="shared" si="47"/>
        <v>200</v>
      </c>
      <c r="G81" s="3">
        <f t="shared" si="48"/>
        <v>200</v>
      </c>
      <c r="H81" s="3"/>
      <c r="I81" s="3"/>
      <c r="J81" s="3">
        <v>200</v>
      </c>
      <c r="K81" s="3">
        <v>200</v>
      </c>
      <c r="L81" s="3"/>
      <c r="M81" s="3"/>
      <c r="N81" s="3" t="s">
        <v>0</v>
      </c>
      <c r="O81" s="3" t="s">
        <v>0</v>
      </c>
      <c r="P81" s="3" t="s">
        <v>0</v>
      </c>
      <c r="Q81" s="3" t="s">
        <v>0</v>
      </c>
      <c r="R81" s="3" t="s">
        <v>0</v>
      </c>
      <c r="S81" s="3" t="s">
        <v>0</v>
      </c>
      <c r="T81" s="3" t="s">
        <v>0</v>
      </c>
      <c r="U81" s="3" t="s">
        <v>0</v>
      </c>
      <c r="V81" s="3" t="s">
        <v>0</v>
      </c>
      <c r="W81" s="3" t="s">
        <v>0</v>
      </c>
      <c r="X81" s="3" t="s">
        <v>0</v>
      </c>
      <c r="Y81" s="3" t="s">
        <v>0</v>
      </c>
      <c r="Z81" s="3" t="s">
        <v>0</v>
      </c>
      <c r="AA81" s="3" t="s">
        <v>0</v>
      </c>
      <c r="AB81" s="3" t="s">
        <v>0</v>
      </c>
      <c r="AC81" s="3" t="s">
        <v>0</v>
      </c>
      <c r="AD81" s="7">
        <f t="shared" si="43"/>
        <v>200</v>
      </c>
      <c r="AE81" s="7">
        <f t="shared" si="44"/>
        <v>200</v>
      </c>
      <c r="AF81" s="3">
        <v>0</v>
      </c>
      <c r="AG81" s="3">
        <v>0</v>
      </c>
      <c r="AH81" s="3">
        <v>200</v>
      </c>
      <c r="AI81" s="3">
        <v>200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 t="s">
        <v>78</v>
      </c>
    </row>
    <row r="82" spans="1:54" ht="101.25" x14ac:dyDescent="0.2">
      <c r="A82" s="8" t="s">
        <v>403</v>
      </c>
      <c r="B82" s="2" t="s">
        <v>229</v>
      </c>
      <c r="C82" s="2" t="s">
        <v>230</v>
      </c>
      <c r="D82" s="2" t="s">
        <v>176</v>
      </c>
      <c r="E82" s="2" t="s">
        <v>231</v>
      </c>
      <c r="F82" s="3">
        <f t="shared" si="47"/>
        <v>3600</v>
      </c>
      <c r="G82" s="3">
        <f t="shared" si="48"/>
        <v>3600</v>
      </c>
      <c r="H82" s="3"/>
      <c r="I82" s="3"/>
      <c r="J82" s="3">
        <v>3600</v>
      </c>
      <c r="K82" s="3">
        <v>3600</v>
      </c>
      <c r="L82" s="3"/>
      <c r="M82" s="3"/>
      <c r="N82" s="3" t="s">
        <v>0</v>
      </c>
      <c r="O82" s="3" t="s">
        <v>0</v>
      </c>
      <c r="P82" s="3" t="s">
        <v>0</v>
      </c>
      <c r="Q82" s="3" t="s">
        <v>0</v>
      </c>
      <c r="R82" s="3" t="s">
        <v>0</v>
      </c>
      <c r="S82" s="3" t="s">
        <v>0</v>
      </c>
      <c r="T82" s="3" t="s">
        <v>0</v>
      </c>
      <c r="U82" s="3" t="s">
        <v>0</v>
      </c>
      <c r="V82" s="3" t="s">
        <v>0</v>
      </c>
      <c r="W82" s="3" t="s">
        <v>0</v>
      </c>
      <c r="X82" s="3" t="s">
        <v>0</v>
      </c>
      <c r="Y82" s="3" t="s">
        <v>0</v>
      </c>
      <c r="Z82" s="3" t="s">
        <v>0</v>
      </c>
      <c r="AA82" s="3" t="s">
        <v>0</v>
      </c>
      <c r="AB82" s="3" t="s">
        <v>0</v>
      </c>
      <c r="AC82" s="3" t="s">
        <v>0</v>
      </c>
      <c r="AD82" s="7">
        <f t="shared" si="43"/>
        <v>3600</v>
      </c>
      <c r="AE82" s="7">
        <f t="shared" si="44"/>
        <v>3600</v>
      </c>
      <c r="AF82" s="3">
        <v>0</v>
      </c>
      <c r="AG82" s="3">
        <v>0</v>
      </c>
      <c r="AH82" s="3">
        <v>3600</v>
      </c>
      <c r="AI82" s="3">
        <v>3600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 t="s">
        <v>78</v>
      </c>
    </row>
    <row r="83" spans="1:54" ht="33.75" x14ac:dyDescent="0.2">
      <c r="A83" s="8" t="s">
        <v>404</v>
      </c>
      <c r="B83" s="2" t="s">
        <v>232</v>
      </c>
      <c r="C83" s="2" t="s">
        <v>233</v>
      </c>
      <c r="D83" s="2" t="s">
        <v>176</v>
      </c>
      <c r="E83" s="2" t="s">
        <v>234</v>
      </c>
      <c r="F83" s="3">
        <f t="shared" si="47"/>
        <v>22485452</v>
      </c>
      <c r="G83" s="3">
        <f t="shared" si="48"/>
        <v>18326720.800000001</v>
      </c>
      <c r="H83" s="3">
        <f>H84</f>
        <v>0</v>
      </c>
      <c r="I83" s="3">
        <f t="shared" ref="I83:M83" si="51">I84</f>
        <v>0</v>
      </c>
      <c r="J83" s="3">
        <f t="shared" si="51"/>
        <v>21285452</v>
      </c>
      <c r="K83" s="3">
        <f t="shared" si="51"/>
        <v>17126720.800000001</v>
      </c>
      <c r="L83" s="3">
        <f t="shared" si="51"/>
        <v>1200000</v>
      </c>
      <c r="M83" s="3">
        <f t="shared" si="51"/>
        <v>1200000</v>
      </c>
      <c r="N83" s="3" t="s">
        <v>0</v>
      </c>
      <c r="O83" s="3" t="s">
        <v>0</v>
      </c>
      <c r="P83" s="3" t="s">
        <v>0</v>
      </c>
      <c r="Q83" s="3" t="s">
        <v>0</v>
      </c>
      <c r="R83" s="3" t="s">
        <v>0</v>
      </c>
      <c r="S83" s="3" t="s">
        <v>0</v>
      </c>
      <c r="T83" s="3" t="s">
        <v>0</v>
      </c>
      <c r="U83" s="3" t="s">
        <v>0</v>
      </c>
      <c r="V83" s="3" t="s">
        <v>0</v>
      </c>
      <c r="W83" s="3" t="s">
        <v>0</v>
      </c>
      <c r="X83" s="3" t="s">
        <v>0</v>
      </c>
      <c r="Y83" s="3" t="s">
        <v>0</v>
      </c>
      <c r="Z83" s="3" t="s">
        <v>0</v>
      </c>
      <c r="AA83" s="3" t="s">
        <v>0</v>
      </c>
      <c r="AB83" s="3" t="s">
        <v>0</v>
      </c>
      <c r="AC83" s="3" t="s">
        <v>0</v>
      </c>
      <c r="AD83" s="7">
        <f t="shared" si="43"/>
        <v>22485452</v>
      </c>
      <c r="AE83" s="7">
        <f t="shared" si="44"/>
        <v>18326720.800000001</v>
      </c>
      <c r="AF83" s="3">
        <f>AF84</f>
        <v>0</v>
      </c>
      <c r="AG83" s="3">
        <f t="shared" ref="AG83:AK83" si="52">AG84</f>
        <v>0</v>
      </c>
      <c r="AH83" s="3">
        <f t="shared" si="52"/>
        <v>21285452</v>
      </c>
      <c r="AI83" s="3">
        <f t="shared" si="52"/>
        <v>17126720.800000001</v>
      </c>
      <c r="AJ83" s="3">
        <f t="shared" si="52"/>
        <v>1200000</v>
      </c>
      <c r="AK83" s="3">
        <f t="shared" si="52"/>
        <v>1200000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 t="s">
        <v>78</v>
      </c>
    </row>
    <row r="84" spans="1:54" ht="45" x14ac:dyDescent="0.2">
      <c r="A84" s="8" t="s">
        <v>405</v>
      </c>
      <c r="B84" s="2" t="s">
        <v>235</v>
      </c>
      <c r="C84" s="2" t="s">
        <v>236</v>
      </c>
      <c r="D84" s="2" t="s">
        <v>176</v>
      </c>
      <c r="E84" s="2" t="s">
        <v>234</v>
      </c>
      <c r="F84" s="3">
        <f t="shared" si="47"/>
        <v>22485452</v>
      </c>
      <c r="G84" s="3">
        <f t="shared" si="48"/>
        <v>18326720.800000001</v>
      </c>
      <c r="H84" s="3">
        <f>H85+H86</f>
        <v>0</v>
      </c>
      <c r="I84" s="3">
        <f t="shared" ref="I84:M84" si="53">I85+I86</f>
        <v>0</v>
      </c>
      <c r="J84" s="3">
        <f t="shared" si="53"/>
        <v>21285452</v>
      </c>
      <c r="K84" s="3">
        <f t="shared" si="53"/>
        <v>17126720.800000001</v>
      </c>
      <c r="L84" s="3">
        <f t="shared" si="53"/>
        <v>1200000</v>
      </c>
      <c r="M84" s="3">
        <f t="shared" si="53"/>
        <v>1200000</v>
      </c>
      <c r="N84" s="3" t="s">
        <v>0</v>
      </c>
      <c r="O84" s="3" t="s">
        <v>0</v>
      </c>
      <c r="P84" s="3" t="s">
        <v>0</v>
      </c>
      <c r="Q84" s="3" t="s">
        <v>0</v>
      </c>
      <c r="R84" s="3" t="s">
        <v>0</v>
      </c>
      <c r="S84" s="3" t="s">
        <v>0</v>
      </c>
      <c r="T84" s="3" t="s">
        <v>0</v>
      </c>
      <c r="U84" s="3" t="s">
        <v>0</v>
      </c>
      <c r="V84" s="3" t="s">
        <v>0</v>
      </c>
      <c r="W84" s="3" t="s">
        <v>0</v>
      </c>
      <c r="X84" s="3" t="s">
        <v>0</v>
      </c>
      <c r="Y84" s="3" t="s">
        <v>0</v>
      </c>
      <c r="Z84" s="3" t="s">
        <v>0</v>
      </c>
      <c r="AA84" s="3" t="s">
        <v>0</v>
      </c>
      <c r="AB84" s="3" t="s">
        <v>0</v>
      </c>
      <c r="AC84" s="3" t="s">
        <v>0</v>
      </c>
      <c r="AD84" s="7">
        <f t="shared" si="43"/>
        <v>22485452</v>
      </c>
      <c r="AE84" s="7">
        <f t="shared" si="44"/>
        <v>18326720.800000001</v>
      </c>
      <c r="AF84" s="3">
        <f>AF85+AF86</f>
        <v>0</v>
      </c>
      <c r="AG84" s="3">
        <f t="shared" ref="AG84:AK84" si="54">AG85+AG86</f>
        <v>0</v>
      </c>
      <c r="AH84" s="3">
        <f t="shared" si="54"/>
        <v>21285452</v>
      </c>
      <c r="AI84" s="3">
        <f t="shared" si="54"/>
        <v>17126720.800000001</v>
      </c>
      <c r="AJ84" s="3">
        <f t="shared" si="54"/>
        <v>1200000</v>
      </c>
      <c r="AK84" s="3">
        <f t="shared" si="54"/>
        <v>1200000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 t="s">
        <v>78</v>
      </c>
    </row>
    <row r="85" spans="1:54" ht="45" x14ac:dyDescent="0.2">
      <c r="A85" s="8" t="s">
        <v>406</v>
      </c>
      <c r="B85" s="2" t="s">
        <v>237</v>
      </c>
      <c r="C85" s="2" t="s">
        <v>238</v>
      </c>
      <c r="D85" s="2" t="s">
        <v>0</v>
      </c>
      <c r="E85" s="2" t="s">
        <v>239</v>
      </c>
      <c r="F85" s="3">
        <f t="shared" si="47"/>
        <v>1200000</v>
      </c>
      <c r="G85" s="3">
        <f t="shared" si="48"/>
        <v>1200000</v>
      </c>
      <c r="H85" s="3"/>
      <c r="I85" s="3"/>
      <c r="J85" s="3"/>
      <c r="K85" s="3"/>
      <c r="L85" s="3">
        <v>1200000</v>
      </c>
      <c r="M85" s="3">
        <v>1200000</v>
      </c>
      <c r="N85" s="3" t="s">
        <v>0</v>
      </c>
      <c r="O85" s="3" t="s">
        <v>0</v>
      </c>
      <c r="P85" s="3" t="s">
        <v>0</v>
      </c>
      <c r="Q85" s="3" t="s">
        <v>0</v>
      </c>
      <c r="R85" s="3" t="s">
        <v>0</v>
      </c>
      <c r="S85" s="3" t="s">
        <v>0</v>
      </c>
      <c r="T85" s="3" t="s">
        <v>0</v>
      </c>
      <c r="U85" s="3" t="s">
        <v>0</v>
      </c>
      <c r="V85" s="3" t="s">
        <v>0</v>
      </c>
      <c r="W85" s="3" t="s">
        <v>0</v>
      </c>
      <c r="X85" s="3" t="s">
        <v>0</v>
      </c>
      <c r="Y85" s="3" t="s">
        <v>0</v>
      </c>
      <c r="Z85" s="3" t="s">
        <v>0</v>
      </c>
      <c r="AA85" s="3" t="s">
        <v>0</v>
      </c>
      <c r="AB85" s="3" t="s">
        <v>0</v>
      </c>
      <c r="AC85" s="3" t="s">
        <v>0</v>
      </c>
      <c r="AD85" s="7">
        <f t="shared" si="43"/>
        <v>1200000</v>
      </c>
      <c r="AE85" s="7">
        <f t="shared" si="44"/>
        <v>1200000</v>
      </c>
      <c r="AF85" s="3">
        <v>0</v>
      </c>
      <c r="AG85" s="3">
        <v>0</v>
      </c>
      <c r="AH85" s="3">
        <v>0</v>
      </c>
      <c r="AI85" s="3">
        <v>0</v>
      </c>
      <c r="AJ85" s="3">
        <v>1200000</v>
      </c>
      <c r="AK85" s="3">
        <v>1200000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 t="s">
        <v>78</v>
      </c>
    </row>
    <row r="86" spans="1:54" ht="22.5" x14ac:dyDescent="0.2">
      <c r="A86" s="8" t="s">
        <v>407</v>
      </c>
      <c r="B86" s="2" t="s">
        <v>240</v>
      </c>
      <c r="C86" s="2" t="s">
        <v>241</v>
      </c>
      <c r="D86" s="2" t="s">
        <v>0</v>
      </c>
      <c r="E86" s="2" t="s">
        <v>242</v>
      </c>
      <c r="F86" s="3">
        <f t="shared" si="47"/>
        <v>21285452</v>
      </c>
      <c r="G86" s="3">
        <f t="shared" si="48"/>
        <v>17126720.800000001</v>
      </c>
      <c r="H86" s="3"/>
      <c r="I86" s="3"/>
      <c r="J86" s="3">
        <v>21285452</v>
      </c>
      <c r="K86" s="3">
        <v>17126720.800000001</v>
      </c>
      <c r="L86" s="3"/>
      <c r="M86" s="3"/>
      <c r="N86" s="3" t="s">
        <v>0</v>
      </c>
      <c r="O86" s="3" t="s">
        <v>0</v>
      </c>
      <c r="P86" s="3" t="s">
        <v>0</v>
      </c>
      <c r="Q86" s="3" t="s">
        <v>0</v>
      </c>
      <c r="R86" s="3" t="s">
        <v>0</v>
      </c>
      <c r="S86" s="3" t="s">
        <v>0</v>
      </c>
      <c r="T86" s="3" t="s">
        <v>0</v>
      </c>
      <c r="U86" s="3" t="s">
        <v>0</v>
      </c>
      <c r="V86" s="3" t="s">
        <v>0</v>
      </c>
      <c r="W86" s="3" t="s">
        <v>0</v>
      </c>
      <c r="X86" s="3" t="s">
        <v>0</v>
      </c>
      <c r="Y86" s="3" t="s">
        <v>0</v>
      </c>
      <c r="Z86" s="3" t="s">
        <v>0</v>
      </c>
      <c r="AA86" s="3" t="s">
        <v>0</v>
      </c>
      <c r="AB86" s="3" t="s">
        <v>0</v>
      </c>
      <c r="AC86" s="3" t="s">
        <v>0</v>
      </c>
      <c r="AD86" s="7">
        <f t="shared" si="43"/>
        <v>21285452</v>
      </c>
      <c r="AE86" s="7">
        <f t="shared" si="44"/>
        <v>17126720.800000001</v>
      </c>
      <c r="AF86" s="3">
        <v>0</v>
      </c>
      <c r="AG86" s="3">
        <v>0</v>
      </c>
      <c r="AH86" s="3">
        <v>21285452</v>
      </c>
      <c r="AI86" s="3">
        <v>17126720.800000001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73.5" x14ac:dyDescent="0.2">
      <c r="A87" s="4" t="s">
        <v>243</v>
      </c>
      <c r="B87" s="5" t="s">
        <v>244</v>
      </c>
      <c r="C87" s="5" t="s">
        <v>245</v>
      </c>
      <c r="D87" s="5" t="s">
        <v>176</v>
      </c>
      <c r="E87" s="5" t="s">
        <v>0</v>
      </c>
      <c r="F87" s="6"/>
      <c r="G87" s="6"/>
      <c r="H87" s="6"/>
      <c r="I87" s="6"/>
      <c r="J87" s="6"/>
      <c r="K87" s="6"/>
      <c r="L87" s="6"/>
      <c r="M87" s="6"/>
      <c r="N87" s="6">
        <f>O87+P87+Q87</f>
        <v>1000318771.0599999</v>
      </c>
      <c r="O87" s="6">
        <f>O88+O89+O91+O92+O94+O95+O96+O97+O98+O99+O101+O103+O105+O106+O108+O111+O112+O114+O115+O116+O118+O120+O121+O122+O123+O124+O125+O126+O127+O128+O129+O130+O131+O133+O135+O137+O138+O139+O141+O142+O143+O144+O145+O147+O149+O151</f>
        <v>52978447.999999993</v>
      </c>
      <c r="P87" s="6">
        <f t="shared" ref="P87:Q87" si="55">P88+P89+P91+P92+P94+P95+P96+P97+P98+P99+P101+P103+P105+P106+P108+P111+P112+P114+P115+P116+P118+P120+P121+P122+P123+P124+P125+P126+P127+P128+P129+P130+P131+P133+P135+P137+P138+P139+P141+P142+P143+P144+P145+P147+P149+P151</f>
        <v>591524201.07999992</v>
      </c>
      <c r="Q87" s="6">
        <f t="shared" si="55"/>
        <v>355816121.97999996</v>
      </c>
      <c r="R87" s="6">
        <f>S87+T87+U87</f>
        <v>768827928.20000005</v>
      </c>
      <c r="S87" s="6">
        <f t="shared" ref="S87" si="56">S88+S89+S91+S92+S94+S95+S96+S97+S98+S99+S101+S103+S105+S106+S108+S111+S112+S114+S115+S116+S118+S120+S121+S122+S123+S124+S125+S126+S127+S128+S129+S130+S131+S133+S135+S137+S138+S139+S141+S142+S143+S144+S145+S147+S149+S151</f>
        <v>56005858.100000001</v>
      </c>
      <c r="T87" s="6">
        <f t="shared" ref="T87:U87" si="57">T88+T89+T91+T92+T94+T95+T96+T97+T98+T99+T101+T103+T105+T106+T108+T111+T112+T114+T115+T116+T118+T120+T121+T122+T123+T124+T125+T126+T127+T128+T129+T130+T131+T133+T135+T137+T138+T139+T141+T142+T143+T144+T145+T147+T149+T151</f>
        <v>411716770.10000002</v>
      </c>
      <c r="U87" s="6">
        <f t="shared" si="57"/>
        <v>301105300</v>
      </c>
      <c r="V87" s="6">
        <f>W87+X87+Y87</f>
        <v>596554491.4000001</v>
      </c>
      <c r="W87" s="6">
        <f t="shared" ref="W87" si="58">W88+W89+W91+W92+W94+W95+W96+W97+W98+W99+W101+W103+W105+W106+W108+W111+W112+W114+W115+W116+W118+W120+W121+W122+W123+W124+W125+W126+W127+W128+W129+W130+W131+W133+W135+W137+W138+W139+W141+W142+W143+W144+W145+W147+W149+W151</f>
        <v>44670264.799999997</v>
      </c>
      <c r="X87" s="6">
        <f t="shared" ref="X87" si="59">X88+X89+X91+X92+X94+X95+X96+X97+X98+X99+X101+X103+X105+X106+X108+X111+X112+X114+X115+X116+X118+X120+X121+X122+X123+X124+X125+X126+X127+X128+X129+X130+X131+X133+X135+X137+X138+X139+X141+X142+X143+X144+X145+X147+X149+X151</f>
        <v>287608526.60000002</v>
      </c>
      <c r="Y87" s="6">
        <f t="shared" ref="Y87" si="60">Y88+Y89+Y91+Y92+Y94+Y95+Y96+Y97+Y98+Y99+Y101+Y103+Y105+Y106+Y108+Y111+Y112+Y114+Y115+Y116+Y118+Y120+Y121+Y122+Y123+Y124+Y125+Y126+Y127+Y128+Y129+Y130+Y131+Y133+Y135+Y137+Y138+Y139+Y141+Y142+Y143+Y144+Y145+Y147+Y149+Y151</f>
        <v>264275700</v>
      </c>
      <c r="Z87" s="6">
        <f>AA87+AB87+AC87</f>
        <v>580204431.30000007</v>
      </c>
      <c r="AA87" s="6">
        <f t="shared" ref="AA87" si="61">AA88+AA89+AA91+AA92+AA94+AA95+AA96+AA97+AA98+AA99+AA101+AA103+AA105+AA106+AA108+AA111+AA112+AA114+AA115+AA116+AA118+AA120+AA121+AA122+AA123+AA124+AA125+AA126+AA127+AA128+AA129+AA130+AA131+AA133+AA135+AA137+AA138+AA139+AA141+AA142+AA143+AA144+AA145+AA147+AA149+AA151</f>
        <v>31430085.299999997</v>
      </c>
      <c r="AB87" s="6">
        <f t="shared" ref="AB87" si="62">AB88+AB89+AB91+AB92+AB94+AB95+AB96+AB97+AB98+AB99+AB101+AB103+AB105+AB106+AB108+AB111+AB112+AB114+AB115+AB116+AB118+AB120+AB121+AB122+AB123+AB124+AB125+AB126+AB127+AB128+AB129+AB130+AB131+AB133+AB135+AB137+AB138+AB139+AB141+AB142+AB143+AB144+AB145+AB147+AB149+AB151</f>
        <v>285447749.80000001</v>
      </c>
      <c r="AC87" s="6">
        <f t="shared" ref="AC87" si="63">AC88+AC89+AC91+AC92+AC94+AC95+AC96+AC97+AC98+AC99+AC101+AC103+AC105+AC106+AC108+AC111+AC112+AC114+AC115+AC116+AC118+AC120+AC121+AC122+AC123+AC124+AC125+AC126+AC127+AC128+AC129+AC130+AC131+AC133+AC135+AC137+AC138+AC139+AC141+AC142+AC143+AC144+AC145+AC147+AC149+AC151</f>
        <v>263326596.20000002</v>
      </c>
      <c r="AD87" s="6"/>
      <c r="AE87" s="6"/>
      <c r="AF87" s="6"/>
      <c r="AG87" s="6"/>
      <c r="AH87" s="6"/>
      <c r="AI87" s="6"/>
      <c r="AJ87" s="6"/>
      <c r="AK87" s="6"/>
      <c r="AL87" s="6">
        <f>AM87+AN87+AO87</f>
        <v>649650914.6400001</v>
      </c>
      <c r="AM87" s="6">
        <f>AM88+AM89+AM91+AM92+AM94+AM95+AM96+AM97+AM98+AM99+AM101+AM103+AM105+AM106+AM108+AM111+AM112+AM114+AM115+AM116+AM118+AM120+AM121+AM122+AM123+AM124+AM125+AM126+AM127+AM128+AM129+AM130+AM131+AM133+AM135+AM137+AM138+AM139+AM141+AM142+AM143+AM144+AM145+AM147+AM149+AM151</f>
        <v>44545371.299999997</v>
      </c>
      <c r="AN87" s="6">
        <f t="shared" ref="AN87:AO87" si="64">AN88+AN89+AN91+AN92+AN94+AN95+AN96+AN97+AN98+AN99+AN101+AN103+AN105+AN106+AN108+AN111+AN112+AN114+AN115+AN116+AN118+AN120+AN121+AN122+AN123+AN124+AN125+AN126+AN127+AN128+AN129+AN130+AN131+AN133+AN135+AN137+AN138+AN139+AN141+AN142+AN143+AN144+AN145+AN147+AN149+AN151</f>
        <v>283687275.05000001</v>
      </c>
      <c r="AO87" s="6">
        <f t="shared" si="64"/>
        <v>321418268.29000002</v>
      </c>
      <c r="AP87" s="6">
        <f>AQ87+AR87+AS87</f>
        <v>597101242.0999999</v>
      </c>
      <c r="AQ87" s="6">
        <f t="shared" ref="AQ87" si="65">AQ88+AQ89+AQ91+AQ92+AQ94+AQ95+AQ96+AQ97+AQ98+AQ99+AQ101+AQ103+AQ105+AQ106+AQ108+AQ111+AQ112+AQ114+AQ115+AQ116+AQ118+AQ120+AQ121+AQ122+AQ123+AQ124+AQ125+AQ126+AQ127+AQ128+AQ129+AQ130+AQ131+AQ133+AQ135+AQ137+AQ138+AQ139+AQ141+AQ142+AQ143+AQ144+AQ145+AQ147+AQ149+AQ151</f>
        <v>42989341.100000001</v>
      </c>
      <c r="AR87" s="6">
        <f t="shared" ref="AR87" si="66">AR88+AR89+AR91+AR92+AR94+AR95+AR96+AR97+AR98+AR99+AR101+AR103+AR105+AR106+AR108+AR111+AR112+AR114+AR115+AR116+AR118+AR120+AR121+AR122+AR123+AR124+AR125+AR126+AR127+AR128+AR129+AR130+AR131+AR133+AR135+AR137+AR138+AR139+AR141+AR142+AR143+AR144+AR145+AR147+AR149+AR151</f>
        <v>259836381.09999999</v>
      </c>
      <c r="AS87" s="6">
        <f t="shared" ref="AS87" si="67">AS88+AS89+AS91+AS92+AS94+AS95+AS96+AS97+AS98+AS99+AS101+AS103+AS105+AS106+AS108+AS111+AS112+AS114+AS115+AS116+AS118+AS120+AS121+AS122+AS123+AS124+AS125+AS126+AS127+AS128+AS129+AS130+AS131+AS133+AS135+AS137+AS138+AS139+AS141+AS142+AS143+AS144+AS145+AS147+AS149+AS151</f>
        <v>294275519.89999998</v>
      </c>
      <c r="AT87" s="6">
        <f>AU87+AV87+AW87</f>
        <v>574750860.5</v>
      </c>
      <c r="AU87" s="6">
        <f t="shared" ref="AU87" si="68">AU88+AU89+AU91+AU92+AU94+AU95+AU96+AU97+AU98+AU99+AU101+AU103+AU105+AU106+AU108+AU111+AU112+AU114+AU115+AU116+AU118+AU120+AU121+AU122+AU123+AU124+AU125+AU126+AU127+AU128+AU129+AU130+AU131+AU133+AU135+AU137+AU138+AU139+AU141+AU142+AU143+AU144+AU145+AU147+AU149+AU151</f>
        <v>42084489.899999991</v>
      </c>
      <c r="AV87" s="6">
        <f t="shared" ref="AV87" si="69">AV88+AV89+AV91+AV92+AV94+AV95+AV96+AV97+AV98+AV99+AV101+AV103+AV105+AV106+AV108+AV111+AV112+AV114+AV115+AV116+AV118+AV120+AV121+AV122+AV123+AV124+AV125+AV126+AV127+AV128+AV129+AV130+AV131+AV133+AV135+AV137+AV138+AV139+AV141+AV142+AV143+AV144+AV145+AV147+AV149+AV151</f>
        <v>268917053.60000002</v>
      </c>
      <c r="AW87" s="6">
        <f t="shared" ref="AW87" si="70">AW88+AW89+AW91+AW92+AW94+AW95+AW96+AW97+AW98+AW99+AW101+AW103+AW105+AW106+AW108+AW111+AW112+AW114+AW115+AW116+AW118+AW120+AW121+AW122+AW123+AW124+AW125+AW126+AW127+AW128+AW129+AW130+AW131+AW133+AW135+AW137+AW138+AW139+AW141+AW142+AW143+AW144+AW145+AW147+AW149+AW151</f>
        <v>263749317</v>
      </c>
      <c r="AX87" s="6">
        <f>AY87+AZ87+BA87</f>
        <v>555466655.30000007</v>
      </c>
      <c r="AY87" s="6">
        <f t="shared" ref="AY87" si="71">AY88+AY89+AY91+AY92+AY94+AY95+AY96+AY97+AY98+AY99+AY101+AY103+AY105+AY106+AY108+AY111+AY112+AY114+AY115+AY116+AY118+AY120+AY121+AY122+AY123+AY124+AY125+AY126+AY127+AY128+AY129+AY130+AY131+AY133+AY135+AY137+AY138+AY139+AY141+AY142+AY143+AY144+AY145+AY147+AY149+AY151</f>
        <v>31430085.299999997</v>
      </c>
      <c r="AZ87" s="6">
        <f t="shared" ref="AZ87" si="72">AZ88+AZ89+AZ91+AZ92+AZ94+AZ95+AZ96+AZ97+AZ98+AZ99+AZ101+AZ103+AZ105+AZ106+AZ108+AZ111+AZ112+AZ114+AZ115+AZ116+AZ118+AZ120+AZ121+AZ122+AZ123+AZ124+AZ125+AZ126+AZ127+AZ128+AZ129+AZ130+AZ131+AZ133+AZ135+AZ137+AZ138+AZ139+AZ141+AZ142+AZ143+AZ144+AZ145+AZ147+AZ149+AZ151</f>
        <v>266782395.80000001</v>
      </c>
      <c r="BA87" s="6">
        <f t="shared" ref="BA87" si="73">BA88+BA89+BA91+BA92+BA94+BA95+BA96+BA97+BA98+BA99+BA101+BA103+BA105+BA106+BA108+BA111+BA112+BA114+BA115+BA116+BA118+BA120+BA121+BA122+BA123+BA124+BA125+BA126+BA127+BA128+BA129+BA130+BA131+BA133+BA135+BA137+BA138+BA139+BA141+BA142+BA143+BA144+BA145+BA147+BA149+BA151</f>
        <v>257254174.20000002</v>
      </c>
      <c r="BB87" s="3" t="s">
        <v>0</v>
      </c>
    </row>
    <row r="88" spans="1:54" ht="56.25" x14ac:dyDescent="0.2">
      <c r="A88" s="8" t="s">
        <v>408</v>
      </c>
      <c r="B88" s="2" t="s">
        <v>246</v>
      </c>
      <c r="C88" s="2" t="s">
        <v>247</v>
      </c>
      <c r="D88" s="2" t="s">
        <v>23</v>
      </c>
      <c r="E88" s="2" t="s">
        <v>85</v>
      </c>
      <c r="F88" s="3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3">
        <f t="shared" ref="N88:N151" si="74">O88+P88+Q88</f>
        <v>7629187.9199999999</v>
      </c>
      <c r="O88" s="3">
        <f>Админ!O82+КУМИ!G10</f>
        <v>0</v>
      </c>
      <c r="P88" s="3">
        <f>Админ!P82+КУМИ!H10</f>
        <v>0</v>
      </c>
      <c r="Q88" s="3">
        <f>Админ!Q82+КУМИ!I10</f>
        <v>7629187.9199999999</v>
      </c>
      <c r="R88" s="3">
        <f t="shared" ref="R88:R151" si="75">S88+T88+U88</f>
        <v>3913500</v>
      </c>
      <c r="S88" s="3">
        <f>Админ!S82+КУМИ!K10</f>
        <v>0</v>
      </c>
      <c r="T88" s="3">
        <f>Админ!T82+КУМИ!L10</f>
        <v>0</v>
      </c>
      <c r="U88" s="3">
        <f>Админ!U82+КУМИ!M10</f>
        <v>3913500</v>
      </c>
      <c r="V88" s="3">
        <f t="shared" ref="V88:V151" si="76">W88+X88+Y88</f>
        <v>1035000</v>
      </c>
      <c r="W88" s="3">
        <f>Админ!W82+КУМИ!O10</f>
        <v>0</v>
      </c>
      <c r="X88" s="3">
        <f>Админ!X82+КУМИ!P10</f>
        <v>0</v>
      </c>
      <c r="Y88" s="3">
        <f>Админ!Y82+КУМИ!Q10</f>
        <v>1035000</v>
      </c>
      <c r="Z88" s="3">
        <f t="shared" ref="Z88:Z151" si="77">AA88+AB88+AC88</f>
        <v>1035000</v>
      </c>
      <c r="AA88" s="3">
        <f>Админ!AA82+КУМИ!S10</f>
        <v>0</v>
      </c>
      <c r="AB88" s="3">
        <f>Админ!AB82+КУМИ!T10</f>
        <v>0</v>
      </c>
      <c r="AC88" s="3">
        <f>Админ!AC82+КУМИ!U10</f>
        <v>1035000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>AM88+AN88+AO88</f>
        <v>7628817.9199999999</v>
      </c>
      <c r="AM88" s="3">
        <f>Админ!AM82+КУМИ!W10</f>
        <v>0</v>
      </c>
      <c r="AN88" s="3">
        <f>Админ!AN82+КУМИ!X10</f>
        <v>0</v>
      </c>
      <c r="AO88" s="3">
        <f>Админ!AO82+КУМИ!Y10</f>
        <v>7628817.9199999999</v>
      </c>
      <c r="AP88" s="3">
        <f>AQ88+AR88+AS88</f>
        <v>3913500</v>
      </c>
      <c r="AQ88" s="3">
        <f>Админ!AQ82+КУМИ!AA10</f>
        <v>0</v>
      </c>
      <c r="AR88" s="3">
        <f>Админ!AR82+КУМИ!AB10</f>
        <v>0</v>
      </c>
      <c r="AS88" s="3">
        <f>Админ!AS82+КУМИ!AC10</f>
        <v>3913500</v>
      </c>
      <c r="AT88" s="3">
        <f>AU88+AV88+AW88</f>
        <v>1035000</v>
      </c>
      <c r="AU88" s="3">
        <f>Админ!AU82+КУМИ!AE10</f>
        <v>0</v>
      </c>
      <c r="AV88" s="3">
        <f>Админ!AV82+КУМИ!AF10</f>
        <v>0</v>
      </c>
      <c r="AW88" s="3">
        <f>Админ!AW82+КУМИ!AG10</f>
        <v>1035000</v>
      </c>
      <c r="AX88" s="3">
        <f>AY88+AZ88+BA88</f>
        <v>1035000</v>
      </c>
      <c r="AY88" s="3">
        <f>Админ!AY82+КУМИ!AI10</f>
        <v>0</v>
      </c>
      <c r="AZ88" s="3">
        <f>Админ!AZ82+КУМИ!AJ10</f>
        <v>0</v>
      </c>
      <c r="BA88" s="3">
        <f>Админ!BA82+КУМИ!AK10</f>
        <v>1035000</v>
      </c>
      <c r="BB88" s="3" t="s">
        <v>78</v>
      </c>
    </row>
    <row r="89" spans="1:54" x14ac:dyDescent="0.2">
      <c r="A89" s="25" t="s">
        <v>409</v>
      </c>
      <c r="B89" s="2" t="s">
        <v>248</v>
      </c>
      <c r="C89" s="26" t="s">
        <v>249</v>
      </c>
      <c r="D89" s="2" t="s">
        <v>114</v>
      </c>
      <c r="E89" s="2" t="s">
        <v>250</v>
      </c>
      <c r="F89" s="3" t="s">
        <v>0</v>
      </c>
      <c r="G89" s="3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3">
        <f t="shared" si="74"/>
        <v>16750349.4</v>
      </c>
      <c r="O89" s="3">
        <f>Админ!O83</f>
        <v>8334376.4000000004</v>
      </c>
      <c r="P89" s="3">
        <f>Админ!P83</f>
        <v>4258310.5999999996</v>
      </c>
      <c r="Q89" s="3">
        <f>Админ!Q83</f>
        <v>4157662.4</v>
      </c>
      <c r="R89" s="3">
        <f t="shared" si="75"/>
        <v>8600000</v>
      </c>
      <c r="S89" s="3">
        <f>Админ!S83</f>
        <v>8330850</v>
      </c>
      <c r="T89" s="3">
        <f>Админ!T83</f>
        <v>84150</v>
      </c>
      <c r="U89" s="3">
        <f>Админ!U83</f>
        <v>185000</v>
      </c>
      <c r="V89" s="3">
        <f t="shared" si="76"/>
        <v>100000</v>
      </c>
      <c r="W89" s="3">
        <f>Админ!W83</f>
        <v>0</v>
      </c>
      <c r="X89" s="3">
        <f>Админ!X83</f>
        <v>0</v>
      </c>
      <c r="Y89" s="3">
        <f>Админ!Y83</f>
        <v>100000</v>
      </c>
      <c r="Z89" s="3">
        <f t="shared" si="77"/>
        <v>100000</v>
      </c>
      <c r="AA89" s="3">
        <f>Админ!AA83</f>
        <v>0</v>
      </c>
      <c r="AB89" s="3">
        <f>Админ!AB83</f>
        <v>0</v>
      </c>
      <c r="AC89" s="3">
        <f>Админ!AC83</f>
        <v>100000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ref="AL89:AL151" si="78">AM89+AN89+AO89</f>
        <v>3122192</v>
      </c>
      <c r="AM89" s="3">
        <f>Админ!AM83</f>
        <v>0</v>
      </c>
      <c r="AN89" s="3">
        <f>Админ!AN83</f>
        <v>0</v>
      </c>
      <c r="AO89" s="3">
        <f>Админ!AO83</f>
        <v>3122192</v>
      </c>
      <c r="AP89" s="3">
        <f t="shared" ref="AP89:AP151" si="79">AQ89+AR89+AS89</f>
        <v>100000</v>
      </c>
      <c r="AQ89" s="3">
        <f>Админ!AQ83</f>
        <v>0</v>
      </c>
      <c r="AR89" s="3">
        <f>Админ!AR83</f>
        <v>0</v>
      </c>
      <c r="AS89" s="3">
        <f>Админ!AS83</f>
        <v>100000</v>
      </c>
      <c r="AT89" s="3">
        <f t="shared" ref="AT89:AT151" si="80">AU89+AV89+AW89</f>
        <v>100000</v>
      </c>
      <c r="AU89" s="3">
        <f>Админ!AU83</f>
        <v>0</v>
      </c>
      <c r="AV89" s="3">
        <f>Админ!AV83</f>
        <v>0</v>
      </c>
      <c r="AW89" s="3">
        <f>Админ!AW83</f>
        <v>100000</v>
      </c>
      <c r="AX89" s="3">
        <f t="shared" ref="AX89:AX151" si="81">AY89+AZ89+BA89</f>
        <v>100000</v>
      </c>
      <c r="AY89" s="3">
        <f>Админ!AY83</f>
        <v>0</v>
      </c>
      <c r="AZ89" s="3">
        <f>Админ!AZ83</f>
        <v>0</v>
      </c>
      <c r="BA89" s="3">
        <f>Админ!BA83</f>
        <v>100000</v>
      </c>
      <c r="BB89" s="3" t="s">
        <v>78</v>
      </c>
    </row>
    <row r="90" spans="1:54" x14ac:dyDescent="0.2">
      <c r="A90" s="25" t="s">
        <v>0</v>
      </c>
      <c r="B90" s="2" t="s">
        <v>248</v>
      </c>
      <c r="C90" s="26" t="s">
        <v>0</v>
      </c>
      <c r="D90" s="2" t="s">
        <v>114</v>
      </c>
      <c r="E90" s="2" t="s">
        <v>251</v>
      </c>
      <c r="F90" s="3" t="s">
        <v>0</v>
      </c>
      <c r="G90" s="3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3">
        <f t="shared" si="74"/>
        <v>8503598.0199999996</v>
      </c>
      <c r="O90" s="3">
        <f>Админ!O84</f>
        <v>8334376.4000000004</v>
      </c>
      <c r="P90" s="3">
        <f>Админ!P84</f>
        <v>84185.62</v>
      </c>
      <c r="Q90" s="3">
        <f>Админ!Q84</f>
        <v>85036</v>
      </c>
      <c r="R90" s="3">
        <f t="shared" si="75"/>
        <v>8500000</v>
      </c>
      <c r="S90" s="3">
        <f>Админ!S84</f>
        <v>8330850</v>
      </c>
      <c r="T90" s="3">
        <f>Админ!T84</f>
        <v>84150</v>
      </c>
      <c r="U90" s="3">
        <f>Админ!U84</f>
        <v>85000</v>
      </c>
      <c r="V90" s="3">
        <f t="shared" si="76"/>
        <v>0</v>
      </c>
      <c r="W90" s="3">
        <f>Админ!W84</f>
        <v>0</v>
      </c>
      <c r="X90" s="3">
        <f>Админ!X84</f>
        <v>0</v>
      </c>
      <c r="Y90" s="3">
        <f>Админ!Y84</f>
        <v>0</v>
      </c>
      <c r="Z90" s="3">
        <f t="shared" si="77"/>
        <v>0</v>
      </c>
      <c r="AA90" s="3">
        <f>Админ!AA84</f>
        <v>0</v>
      </c>
      <c r="AB90" s="3">
        <f>Админ!AB84</f>
        <v>0</v>
      </c>
      <c r="AC90" s="3">
        <f>Админ!AC84</f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78"/>
        <v>0</v>
      </c>
      <c r="AM90" s="3">
        <f>Админ!AM84</f>
        <v>0</v>
      </c>
      <c r="AN90" s="3">
        <f>Админ!AN84</f>
        <v>0</v>
      </c>
      <c r="AO90" s="3">
        <f>Админ!AO84</f>
        <v>0</v>
      </c>
      <c r="AP90" s="3">
        <f t="shared" si="79"/>
        <v>0</v>
      </c>
      <c r="AQ90" s="3">
        <f>Админ!AQ84</f>
        <v>0</v>
      </c>
      <c r="AR90" s="3">
        <f>Админ!AR84</f>
        <v>0</v>
      </c>
      <c r="AS90" s="3">
        <f>Админ!AS84</f>
        <v>0</v>
      </c>
      <c r="AT90" s="3">
        <f t="shared" si="80"/>
        <v>0</v>
      </c>
      <c r="AU90" s="3">
        <f>Админ!AU84</f>
        <v>0</v>
      </c>
      <c r="AV90" s="3">
        <f>Админ!AV84</f>
        <v>0</v>
      </c>
      <c r="AW90" s="3">
        <f>Админ!AW84</f>
        <v>0</v>
      </c>
      <c r="AX90" s="3">
        <f t="shared" si="81"/>
        <v>0</v>
      </c>
      <c r="AY90" s="3">
        <f>Админ!AY84</f>
        <v>0</v>
      </c>
      <c r="AZ90" s="3">
        <f>Админ!AZ84</f>
        <v>0</v>
      </c>
      <c r="BA90" s="3">
        <f>Админ!BA84</f>
        <v>0</v>
      </c>
      <c r="BB90" s="3" t="s">
        <v>0</v>
      </c>
    </row>
    <row r="91" spans="1:54" ht="281.25" x14ac:dyDescent="0.2">
      <c r="A91" s="8" t="s">
        <v>410</v>
      </c>
      <c r="B91" s="2" t="s">
        <v>252</v>
      </c>
      <c r="C91" s="2" t="s">
        <v>253</v>
      </c>
      <c r="D91" s="2" t="s">
        <v>25</v>
      </c>
      <c r="E91" s="2" t="s">
        <v>88</v>
      </c>
      <c r="F91" s="3" t="s">
        <v>0</v>
      </c>
      <c r="G91" s="3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3">
        <f t="shared" si="74"/>
        <v>72951805.200000003</v>
      </c>
      <c r="O91" s="3">
        <f>Админ!O85</f>
        <v>0</v>
      </c>
      <c r="P91" s="3">
        <f>Админ!P85</f>
        <v>38722671</v>
      </c>
      <c r="Q91" s="3">
        <f>Админ!Q85</f>
        <v>34229134.200000003</v>
      </c>
      <c r="R91" s="3">
        <f t="shared" si="75"/>
        <v>29344479</v>
      </c>
      <c r="S91" s="3">
        <f>Админ!S85</f>
        <v>0</v>
      </c>
      <c r="T91" s="3">
        <f>Админ!T85</f>
        <v>13868179</v>
      </c>
      <c r="U91" s="3">
        <f>Админ!U85</f>
        <v>15476300</v>
      </c>
      <c r="V91" s="3">
        <f t="shared" si="76"/>
        <v>37599168</v>
      </c>
      <c r="W91" s="3">
        <f>Админ!W85</f>
        <v>0</v>
      </c>
      <c r="X91" s="3">
        <f>Админ!X85</f>
        <v>22006468</v>
      </c>
      <c r="Y91" s="3">
        <f>Админ!Y85</f>
        <v>15592700</v>
      </c>
      <c r="Z91" s="3">
        <f t="shared" si="77"/>
        <v>37599168</v>
      </c>
      <c r="AA91" s="3">
        <f>Админ!AA85</f>
        <v>0</v>
      </c>
      <c r="AB91" s="3">
        <f>Админ!AB85</f>
        <v>22006468</v>
      </c>
      <c r="AC91" s="3">
        <f>Админ!AC85</f>
        <v>15592700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78"/>
        <v>46330765.119999997</v>
      </c>
      <c r="AM91" s="3">
        <f>Админ!AM85</f>
        <v>0</v>
      </c>
      <c r="AN91" s="3">
        <f>Админ!AN85</f>
        <v>21539407.789999999</v>
      </c>
      <c r="AO91" s="3">
        <f>Админ!AO85</f>
        <v>24791357.329999998</v>
      </c>
      <c r="AP91" s="3">
        <f t="shared" si="79"/>
        <v>29344479</v>
      </c>
      <c r="AQ91" s="3">
        <f>Админ!AQ85</f>
        <v>0</v>
      </c>
      <c r="AR91" s="3">
        <f>Админ!AR85</f>
        <v>13868179</v>
      </c>
      <c r="AS91" s="3">
        <f>Админ!AS85</f>
        <v>15476300</v>
      </c>
      <c r="AT91" s="3">
        <f t="shared" si="80"/>
        <v>37599168</v>
      </c>
      <c r="AU91" s="3">
        <f>Админ!AU85</f>
        <v>0</v>
      </c>
      <c r="AV91" s="3">
        <f>Админ!AV85</f>
        <v>22006468</v>
      </c>
      <c r="AW91" s="3">
        <f>Админ!AW85</f>
        <v>15592700</v>
      </c>
      <c r="AX91" s="3">
        <f t="shared" si="81"/>
        <v>37599168</v>
      </c>
      <c r="AY91" s="3">
        <f>Админ!AY85</f>
        <v>0</v>
      </c>
      <c r="AZ91" s="3">
        <f>Админ!AZ85</f>
        <v>22006468</v>
      </c>
      <c r="BA91" s="3">
        <f>Админ!BA85</f>
        <v>15592700</v>
      </c>
      <c r="BB91" s="3" t="s">
        <v>78</v>
      </c>
    </row>
    <row r="92" spans="1:54" x14ac:dyDescent="0.2">
      <c r="A92" s="25" t="s">
        <v>411</v>
      </c>
      <c r="B92" s="2" t="s">
        <v>254</v>
      </c>
      <c r="C92" s="26" t="s">
        <v>255</v>
      </c>
      <c r="D92" s="2" t="s">
        <v>140</v>
      </c>
      <c r="E92" s="2" t="s">
        <v>141</v>
      </c>
      <c r="F92" s="3" t="s">
        <v>0</v>
      </c>
      <c r="G92" s="3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3">
        <f t="shared" si="74"/>
        <v>2708974.8</v>
      </c>
      <c r="O92" s="3">
        <f>Админ!O86</f>
        <v>500737.4</v>
      </c>
      <c r="P92" s="3">
        <f>Админ!P86</f>
        <v>1434244.6</v>
      </c>
      <c r="Q92" s="3">
        <f>Админ!Q86</f>
        <v>773992.8</v>
      </c>
      <c r="R92" s="3">
        <f t="shared" si="75"/>
        <v>2708974.8</v>
      </c>
      <c r="S92" s="3">
        <f>Админ!S86</f>
        <v>511469.5</v>
      </c>
      <c r="T92" s="3">
        <f>Админ!T86</f>
        <v>1423512.5</v>
      </c>
      <c r="U92" s="3">
        <f>Админ!U86</f>
        <v>773992.8</v>
      </c>
      <c r="V92" s="3">
        <f t="shared" si="76"/>
        <v>2708974.8</v>
      </c>
      <c r="W92" s="3">
        <f>Админ!W86</f>
        <v>507019.9</v>
      </c>
      <c r="X92" s="3">
        <f>Админ!X86</f>
        <v>1427962.1</v>
      </c>
      <c r="Y92" s="3">
        <f>Админ!Y86</f>
        <v>773992.8</v>
      </c>
      <c r="Z92" s="3">
        <f t="shared" si="77"/>
        <v>0</v>
      </c>
      <c r="AA92" s="3">
        <f>Админ!AA86</f>
        <v>0</v>
      </c>
      <c r="AB92" s="3">
        <f>Админ!AB86</f>
        <v>0</v>
      </c>
      <c r="AC92" s="3">
        <f>Админ!AC86</f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78"/>
        <v>2708974.8</v>
      </c>
      <c r="AM92" s="3">
        <f>Админ!AM86</f>
        <v>500737.4</v>
      </c>
      <c r="AN92" s="3">
        <f>Админ!AN86</f>
        <v>1434244.6</v>
      </c>
      <c r="AO92" s="3">
        <f>Админ!AO86</f>
        <v>773992.8</v>
      </c>
      <c r="AP92" s="3">
        <f t="shared" si="79"/>
        <v>2708974.8</v>
      </c>
      <c r="AQ92" s="3">
        <f>Админ!AQ86</f>
        <v>511469.5</v>
      </c>
      <c r="AR92" s="3">
        <f>Админ!AR86</f>
        <v>1423512.5</v>
      </c>
      <c r="AS92" s="3">
        <f>Админ!AS86</f>
        <v>773992.8</v>
      </c>
      <c r="AT92" s="3">
        <f t="shared" si="80"/>
        <v>2708974.8</v>
      </c>
      <c r="AU92" s="3">
        <f>Админ!AU86</f>
        <v>507019.9</v>
      </c>
      <c r="AV92" s="3">
        <f>Админ!AV86</f>
        <v>1427962.1</v>
      </c>
      <c r="AW92" s="3">
        <f>Админ!AW86</f>
        <v>773992.8</v>
      </c>
      <c r="AX92" s="3">
        <f t="shared" si="81"/>
        <v>0</v>
      </c>
      <c r="AY92" s="3">
        <f>Админ!AY86</f>
        <v>0</v>
      </c>
      <c r="AZ92" s="3">
        <f>Админ!AZ86</f>
        <v>0</v>
      </c>
      <c r="BA92" s="3">
        <f>Админ!BA86</f>
        <v>0</v>
      </c>
      <c r="BB92" s="3" t="s">
        <v>78</v>
      </c>
    </row>
    <row r="93" spans="1:54" x14ac:dyDescent="0.2">
      <c r="A93" s="25" t="s">
        <v>0</v>
      </c>
      <c r="B93" s="2" t="s">
        <v>254</v>
      </c>
      <c r="C93" s="26" t="s">
        <v>0</v>
      </c>
      <c r="D93" s="2" t="s">
        <v>140</v>
      </c>
      <c r="E93" s="2" t="s">
        <v>141</v>
      </c>
      <c r="F93" s="3" t="s">
        <v>0</v>
      </c>
      <c r="G93" s="3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3">
        <f t="shared" si="74"/>
        <v>2708974.8</v>
      </c>
      <c r="O93" s="3">
        <f>Админ!O87</f>
        <v>500737.4</v>
      </c>
      <c r="P93" s="3">
        <f>Админ!P87</f>
        <v>1434244.6</v>
      </c>
      <c r="Q93" s="3">
        <f>Админ!Q87</f>
        <v>773992.8</v>
      </c>
      <c r="R93" s="3">
        <f t="shared" si="75"/>
        <v>2708974.8</v>
      </c>
      <c r="S93" s="3">
        <f>Админ!S87</f>
        <v>511469.5</v>
      </c>
      <c r="T93" s="3">
        <f>Админ!T87</f>
        <v>1423512.5</v>
      </c>
      <c r="U93" s="3">
        <f>Админ!U87</f>
        <v>773992.8</v>
      </c>
      <c r="V93" s="3">
        <f t="shared" si="76"/>
        <v>2708974.8</v>
      </c>
      <c r="W93" s="3">
        <f>Админ!W87</f>
        <v>507019.9</v>
      </c>
      <c r="X93" s="3">
        <f>Админ!X87</f>
        <v>1427962.1</v>
      </c>
      <c r="Y93" s="3">
        <f>Админ!Y87</f>
        <v>773992.8</v>
      </c>
      <c r="Z93" s="3">
        <f t="shared" si="77"/>
        <v>0</v>
      </c>
      <c r="AA93" s="3">
        <f>Админ!AA87</f>
        <v>0</v>
      </c>
      <c r="AB93" s="3">
        <f>Админ!AB87</f>
        <v>0</v>
      </c>
      <c r="AC93" s="3">
        <f>Админ!AC87</f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78"/>
        <v>2708974.8</v>
      </c>
      <c r="AM93" s="3">
        <f>Админ!AM87</f>
        <v>500737.4</v>
      </c>
      <c r="AN93" s="3">
        <f>Админ!AN87</f>
        <v>1434244.6</v>
      </c>
      <c r="AO93" s="3">
        <f>Админ!AO87</f>
        <v>773992.8</v>
      </c>
      <c r="AP93" s="3">
        <f t="shared" si="79"/>
        <v>2708974.8</v>
      </c>
      <c r="AQ93" s="3">
        <f>Админ!AQ87</f>
        <v>511469.5</v>
      </c>
      <c r="AR93" s="3">
        <f>Админ!AR87</f>
        <v>1423512.5</v>
      </c>
      <c r="AS93" s="3">
        <f>Админ!AS87</f>
        <v>773992.8</v>
      </c>
      <c r="AT93" s="3">
        <f t="shared" si="80"/>
        <v>2708974.8</v>
      </c>
      <c r="AU93" s="3">
        <f>Админ!AU87</f>
        <v>507019.9</v>
      </c>
      <c r="AV93" s="3">
        <f>Админ!AV87</f>
        <v>1427962.1</v>
      </c>
      <c r="AW93" s="3">
        <f>Админ!AW87</f>
        <v>773992.8</v>
      </c>
      <c r="AX93" s="3">
        <f t="shared" si="81"/>
        <v>0</v>
      </c>
      <c r="AY93" s="3">
        <f>Админ!AY87</f>
        <v>0</v>
      </c>
      <c r="AZ93" s="3">
        <f>Админ!AZ87</f>
        <v>0</v>
      </c>
      <c r="BA93" s="3">
        <f>Админ!BA87</f>
        <v>0</v>
      </c>
      <c r="BB93" s="3" t="s">
        <v>0</v>
      </c>
    </row>
    <row r="94" spans="1:54" ht="90" x14ac:dyDescent="0.2">
      <c r="A94" s="8" t="s">
        <v>412</v>
      </c>
      <c r="B94" s="2" t="s">
        <v>256</v>
      </c>
      <c r="C94" s="2" t="s">
        <v>257</v>
      </c>
      <c r="D94" s="2" t="s">
        <v>91</v>
      </c>
      <c r="E94" s="2" t="s">
        <v>92</v>
      </c>
      <c r="F94" s="3" t="s">
        <v>0</v>
      </c>
      <c r="G94" s="3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3">
        <f t="shared" si="74"/>
        <v>4961200</v>
      </c>
      <c r="O94" s="3">
        <f>Админ!O88</f>
        <v>0</v>
      </c>
      <c r="P94" s="3">
        <f>Админ!P88</f>
        <v>0</v>
      </c>
      <c r="Q94" s="3">
        <f>Админ!Q88</f>
        <v>4961200</v>
      </c>
      <c r="R94" s="3">
        <f t="shared" si="75"/>
        <v>4961200</v>
      </c>
      <c r="S94" s="3">
        <f>Админ!S88</f>
        <v>0</v>
      </c>
      <c r="T94" s="3">
        <f>Админ!T88</f>
        <v>0</v>
      </c>
      <c r="U94" s="3">
        <f>Админ!U88</f>
        <v>4961200</v>
      </c>
      <c r="V94" s="3">
        <f t="shared" si="76"/>
        <v>4361200</v>
      </c>
      <c r="W94" s="3">
        <f>Админ!W88</f>
        <v>0</v>
      </c>
      <c r="X94" s="3">
        <f>Админ!X88</f>
        <v>0</v>
      </c>
      <c r="Y94" s="3">
        <f>Админ!Y88</f>
        <v>4361200</v>
      </c>
      <c r="Z94" s="3">
        <f t="shared" si="77"/>
        <v>4361200</v>
      </c>
      <c r="AA94" s="3">
        <f>Админ!AA88</f>
        <v>0</v>
      </c>
      <c r="AB94" s="3">
        <f>Админ!AB88</f>
        <v>0</v>
      </c>
      <c r="AC94" s="3">
        <f>Админ!AC88</f>
        <v>4361200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78"/>
        <v>4961200</v>
      </c>
      <c r="AM94" s="3">
        <f>Админ!AM88</f>
        <v>0</v>
      </c>
      <c r="AN94" s="3">
        <f>Админ!AN88</f>
        <v>0</v>
      </c>
      <c r="AO94" s="3">
        <f>Админ!AO88</f>
        <v>4961200</v>
      </c>
      <c r="AP94" s="3">
        <f t="shared" si="79"/>
        <v>4961200</v>
      </c>
      <c r="AQ94" s="3">
        <f>Админ!AQ88</f>
        <v>0</v>
      </c>
      <c r="AR94" s="3">
        <f>Админ!AR88</f>
        <v>0</v>
      </c>
      <c r="AS94" s="3">
        <f>Админ!AS88</f>
        <v>4961200</v>
      </c>
      <c r="AT94" s="3">
        <f t="shared" si="80"/>
        <v>4361200</v>
      </c>
      <c r="AU94" s="3">
        <f>Админ!AU88</f>
        <v>0</v>
      </c>
      <c r="AV94" s="3">
        <f>Админ!AV88</f>
        <v>0</v>
      </c>
      <c r="AW94" s="3">
        <f>Админ!AW88</f>
        <v>4361200</v>
      </c>
      <c r="AX94" s="3">
        <f t="shared" si="81"/>
        <v>4361200</v>
      </c>
      <c r="AY94" s="3">
        <f>Админ!AY88</f>
        <v>0</v>
      </c>
      <c r="AZ94" s="3">
        <f>Админ!AZ88</f>
        <v>0</v>
      </c>
      <c r="BA94" s="3">
        <f>Админ!BA88</f>
        <v>4361200</v>
      </c>
      <c r="BB94" s="3" t="s">
        <v>78</v>
      </c>
    </row>
    <row r="95" spans="1:54" ht="56.25" x14ac:dyDescent="0.2">
      <c r="A95" s="8" t="s">
        <v>413</v>
      </c>
      <c r="B95" s="2" t="s">
        <v>258</v>
      </c>
      <c r="C95" s="2" t="s">
        <v>259</v>
      </c>
      <c r="D95" s="2" t="s">
        <v>95</v>
      </c>
      <c r="E95" s="2" t="s">
        <v>260</v>
      </c>
      <c r="F95" s="3" t="s">
        <v>0</v>
      </c>
      <c r="G95" s="3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3">
        <f t="shared" si="74"/>
        <v>3602430</v>
      </c>
      <c r="O95" s="3">
        <f>Админ!O89+РАЙФО!O95</f>
        <v>0</v>
      </c>
      <c r="P95" s="3">
        <f>Админ!P89+РАЙФО!P95</f>
        <v>0</v>
      </c>
      <c r="Q95" s="3">
        <f>Админ!Q89+РАЙФО!Q95</f>
        <v>3602430</v>
      </c>
      <c r="R95" s="3">
        <f t="shared" si="75"/>
        <v>3595430</v>
      </c>
      <c r="S95" s="3">
        <f>Админ!S89+РАЙФО!S95</f>
        <v>0</v>
      </c>
      <c r="T95" s="3">
        <f>Админ!T89+РАЙФО!T95</f>
        <v>0</v>
      </c>
      <c r="U95" s="3">
        <f>Админ!U89+РАЙФО!U95</f>
        <v>3595430</v>
      </c>
      <c r="V95" s="3">
        <f t="shared" si="76"/>
        <v>3595430</v>
      </c>
      <c r="W95" s="3">
        <f>Админ!W89+РАЙФО!W95</f>
        <v>0</v>
      </c>
      <c r="X95" s="3">
        <f>Админ!X89+РАЙФО!X95</f>
        <v>0</v>
      </c>
      <c r="Y95" s="3">
        <f>Админ!Y89+РАЙФО!Y95</f>
        <v>3595430</v>
      </c>
      <c r="Z95" s="3">
        <f t="shared" si="77"/>
        <v>3595430</v>
      </c>
      <c r="AA95" s="3">
        <f>Админ!AA89+РАЙФО!AA95</f>
        <v>0</v>
      </c>
      <c r="AB95" s="3">
        <f>Админ!AB89+РАЙФО!AB95</f>
        <v>0</v>
      </c>
      <c r="AC95" s="3">
        <f>Админ!AC89+РАЙФО!AC95</f>
        <v>3595430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f t="shared" si="78"/>
        <v>3600230</v>
      </c>
      <c r="AM95" s="3">
        <f>Админ!AM89+РАЙФО!AM95</f>
        <v>0</v>
      </c>
      <c r="AN95" s="3">
        <f>Админ!AN89+РАЙФО!AN95</f>
        <v>0</v>
      </c>
      <c r="AO95" s="3">
        <f>Админ!AO89+РАЙФО!AO95</f>
        <v>3600230</v>
      </c>
      <c r="AP95" s="3">
        <f t="shared" si="79"/>
        <v>3595430</v>
      </c>
      <c r="AQ95" s="3">
        <f>Админ!AQ89+РАЙФО!AQ95</f>
        <v>0</v>
      </c>
      <c r="AR95" s="3">
        <f>Админ!AR89+РАЙФО!AR95</f>
        <v>0</v>
      </c>
      <c r="AS95" s="3">
        <f>Админ!AS89+РАЙФО!AS95</f>
        <v>3595430</v>
      </c>
      <c r="AT95" s="3">
        <f t="shared" si="80"/>
        <v>3595430</v>
      </c>
      <c r="AU95" s="3">
        <f>Админ!AU89+РАЙФО!AU95</f>
        <v>0</v>
      </c>
      <c r="AV95" s="3">
        <f>Админ!AV89+РАЙФО!AV95</f>
        <v>0</v>
      </c>
      <c r="AW95" s="3">
        <f>Админ!AW89+РАЙФО!AW95</f>
        <v>3595430</v>
      </c>
      <c r="AX95" s="3">
        <f t="shared" si="81"/>
        <v>3595430</v>
      </c>
      <c r="AY95" s="3">
        <f>Админ!AY89+РАЙФО!AY95</f>
        <v>0</v>
      </c>
      <c r="AZ95" s="3">
        <f>Админ!AZ89+РАЙФО!AZ95</f>
        <v>0</v>
      </c>
      <c r="BA95" s="3">
        <f>Админ!BA89+РАЙФО!BA95</f>
        <v>3595430</v>
      </c>
      <c r="BB95" s="3" t="s">
        <v>78</v>
      </c>
    </row>
    <row r="96" spans="1:54" ht="45" x14ac:dyDescent="0.2">
      <c r="A96" s="8" t="s">
        <v>414</v>
      </c>
      <c r="B96" s="2" t="s">
        <v>261</v>
      </c>
      <c r="C96" s="2" t="s">
        <v>262</v>
      </c>
      <c r="D96" s="2" t="s">
        <v>95</v>
      </c>
      <c r="E96" s="2" t="s">
        <v>263</v>
      </c>
      <c r="F96" s="3" t="s">
        <v>0</v>
      </c>
      <c r="G96" s="3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3">
        <f t="shared" si="74"/>
        <v>300000</v>
      </c>
      <c r="O96" s="3">
        <f>Админ!O90</f>
        <v>0</v>
      </c>
      <c r="P96" s="3">
        <f>Админ!P90</f>
        <v>0</v>
      </c>
      <c r="Q96" s="3">
        <f>Админ!Q90</f>
        <v>300000</v>
      </c>
      <c r="R96" s="3">
        <f t="shared" si="75"/>
        <v>300000</v>
      </c>
      <c r="S96" s="3">
        <f>Админ!S90</f>
        <v>0</v>
      </c>
      <c r="T96" s="3">
        <f>Админ!T90</f>
        <v>0</v>
      </c>
      <c r="U96" s="3">
        <f>Админ!U90</f>
        <v>300000</v>
      </c>
      <c r="V96" s="3">
        <f t="shared" si="76"/>
        <v>200000</v>
      </c>
      <c r="W96" s="3">
        <f>Админ!W90</f>
        <v>0</v>
      </c>
      <c r="X96" s="3">
        <f>Админ!X90</f>
        <v>0</v>
      </c>
      <c r="Y96" s="3">
        <f>Админ!Y90</f>
        <v>200000</v>
      </c>
      <c r="Z96" s="3">
        <f t="shared" si="77"/>
        <v>200000</v>
      </c>
      <c r="AA96" s="3">
        <f>Админ!AA90</f>
        <v>0</v>
      </c>
      <c r="AB96" s="3">
        <f>Админ!AB90</f>
        <v>0</v>
      </c>
      <c r="AC96" s="3">
        <f>Админ!AC90</f>
        <v>200000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f t="shared" si="78"/>
        <v>300000</v>
      </c>
      <c r="AM96" s="3">
        <f>Админ!AM90</f>
        <v>0</v>
      </c>
      <c r="AN96" s="3">
        <f>Админ!AN90</f>
        <v>0</v>
      </c>
      <c r="AO96" s="3">
        <f>Админ!AO90</f>
        <v>300000</v>
      </c>
      <c r="AP96" s="3">
        <f t="shared" si="79"/>
        <v>300000</v>
      </c>
      <c r="AQ96" s="3">
        <f>Админ!AQ90</f>
        <v>0</v>
      </c>
      <c r="AR96" s="3">
        <f>Админ!AR90</f>
        <v>0</v>
      </c>
      <c r="AS96" s="3">
        <f>Админ!AS90</f>
        <v>300000</v>
      </c>
      <c r="AT96" s="3">
        <f t="shared" si="80"/>
        <v>200000</v>
      </c>
      <c r="AU96" s="3">
        <f>Админ!AU90</f>
        <v>0</v>
      </c>
      <c r="AV96" s="3">
        <f>Админ!AV90</f>
        <v>0</v>
      </c>
      <c r="AW96" s="3">
        <f>Админ!AW90</f>
        <v>200000</v>
      </c>
      <c r="AX96" s="3">
        <f t="shared" si="81"/>
        <v>200000</v>
      </c>
      <c r="AY96" s="3">
        <f>Админ!AY90</f>
        <v>0</v>
      </c>
      <c r="AZ96" s="3">
        <f>Админ!AZ90</f>
        <v>0</v>
      </c>
      <c r="BA96" s="3">
        <f>Админ!BA90</f>
        <v>200000</v>
      </c>
      <c r="BB96" s="3" t="s">
        <v>78</v>
      </c>
    </row>
    <row r="97" spans="1:54" ht="45" x14ac:dyDescent="0.2">
      <c r="A97" s="8" t="s">
        <v>415</v>
      </c>
      <c r="B97" s="2" t="s">
        <v>264</v>
      </c>
      <c r="C97" s="2" t="s">
        <v>265</v>
      </c>
      <c r="D97" s="2" t="s">
        <v>118</v>
      </c>
      <c r="E97" s="2" t="s">
        <v>115</v>
      </c>
      <c r="F97" s="3" t="s">
        <v>0</v>
      </c>
      <c r="G97" s="3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3">
        <f t="shared" si="74"/>
        <v>235000</v>
      </c>
      <c r="O97" s="3">
        <f>Админ!O91</f>
        <v>0</v>
      </c>
      <c r="P97" s="3">
        <f>Админ!P91</f>
        <v>0</v>
      </c>
      <c r="Q97" s="3">
        <f>Админ!Q91</f>
        <v>235000</v>
      </c>
      <c r="R97" s="3">
        <f t="shared" si="75"/>
        <v>235000</v>
      </c>
      <c r="S97" s="3">
        <f>Админ!S91</f>
        <v>0</v>
      </c>
      <c r="T97" s="3">
        <f>Админ!T91</f>
        <v>0</v>
      </c>
      <c r="U97" s="3">
        <f>Админ!U91</f>
        <v>235000</v>
      </c>
      <c r="V97" s="3">
        <f t="shared" si="76"/>
        <v>0</v>
      </c>
      <c r="W97" s="3">
        <f>Админ!W91</f>
        <v>0</v>
      </c>
      <c r="X97" s="3">
        <f>Админ!X91</f>
        <v>0</v>
      </c>
      <c r="Y97" s="3">
        <f>Админ!Y91</f>
        <v>0</v>
      </c>
      <c r="Z97" s="3">
        <f t="shared" si="77"/>
        <v>0</v>
      </c>
      <c r="AA97" s="3">
        <f>Админ!AA91</f>
        <v>0</v>
      </c>
      <c r="AB97" s="3">
        <f>Админ!AB91</f>
        <v>0</v>
      </c>
      <c r="AC97" s="3">
        <f>Админ!AC91</f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f t="shared" si="78"/>
        <v>235000</v>
      </c>
      <c r="AM97" s="3">
        <f>Админ!AM91</f>
        <v>0</v>
      </c>
      <c r="AN97" s="3">
        <f>Админ!AN91</f>
        <v>0</v>
      </c>
      <c r="AO97" s="3">
        <f>Админ!AO91</f>
        <v>235000</v>
      </c>
      <c r="AP97" s="3">
        <f t="shared" si="79"/>
        <v>235000</v>
      </c>
      <c r="AQ97" s="3">
        <f>Админ!AQ91</f>
        <v>0</v>
      </c>
      <c r="AR97" s="3">
        <f>Админ!AR91</f>
        <v>0</v>
      </c>
      <c r="AS97" s="3">
        <f>Админ!AS91</f>
        <v>235000</v>
      </c>
      <c r="AT97" s="3">
        <f t="shared" si="80"/>
        <v>0</v>
      </c>
      <c r="AU97" s="3">
        <f>Админ!AU91</f>
        <v>0</v>
      </c>
      <c r="AV97" s="3">
        <f>Админ!AV91</f>
        <v>0</v>
      </c>
      <c r="AW97" s="3">
        <f>Админ!AW91</f>
        <v>0</v>
      </c>
      <c r="AX97" s="3">
        <f t="shared" si="81"/>
        <v>0</v>
      </c>
      <c r="AY97" s="3">
        <f>Админ!AY91</f>
        <v>0</v>
      </c>
      <c r="AZ97" s="3">
        <f>Админ!AZ91</f>
        <v>0</v>
      </c>
      <c r="BA97" s="3">
        <f>Админ!BA91</f>
        <v>0</v>
      </c>
      <c r="BB97" s="3" t="s">
        <v>78</v>
      </c>
    </row>
    <row r="98" spans="1:54" ht="236.25" x14ac:dyDescent="0.2">
      <c r="A98" s="8" t="s">
        <v>358</v>
      </c>
      <c r="B98" s="2" t="s">
        <v>266</v>
      </c>
      <c r="C98" s="2" t="s">
        <v>267</v>
      </c>
      <c r="D98" s="2" t="s">
        <v>99</v>
      </c>
      <c r="E98" s="2" t="s">
        <v>100</v>
      </c>
      <c r="F98" s="3" t="s">
        <v>0</v>
      </c>
      <c r="G98" s="3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3">
        <f t="shared" si="74"/>
        <v>102377420.42</v>
      </c>
      <c r="O98" s="3">
        <f>РОО!O43+Админ!O92</f>
        <v>0</v>
      </c>
      <c r="P98" s="3">
        <f>РОО!P43+Админ!P92</f>
        <v>80329442</v>
      </c>
      <c r="Q98" s="3">
        <f>РОО!Q43+Админ!Q92</f>
        <v>22047978.420000002</v>
      </c>
      <c r="R98" s="3">
        <f t="shared" si="75"/>
        <v>144084652</v>
      </c>
      <c r="S98" s="3">
        <f>РОО!S43+Админ!S92</f>
        <v>0</v>
      </c>
      <c r="T98" s="3">
        <f>РОО!T43+Админ!T92</f>
        <v>126468032</v>
      </c>
      <c r="U98" s="3">
        <f>РОО!U43+Админ!U92</f>
        <v>17616620</v>
      </c>
      <c r="V98" s="3">
        <f t="shared" si="76"/>
        <v>15028000</v>
      </c>
      <c r="W98" s="3">
        <f>РОО!W43+Админ!W92</f>
        <v>0</v>
      </c>
      <c r="X98" s="3">
        <f>РОО!X43+Админ!X92</f>
        <v>0</v>
      </c>
      <c r="Y98" s="3">
        <f>РОО!Y43+Админ!Y92</f>
        <v>15028000</v>
      </c>
      <c r="Z98" s="3">
        <f t="shared" si="77"/>
        <v>15028000</v>
      </c>
      <c r="AA98" s="3">
        <f>РОО!AA43+Админ!AA92</f>
        <v>0</v>
      </c>
      <c r="AB98" s="3">
        <f>РОО!AB43+Админ!AB92</f>
        <v>0</v>
      </c>
      <c r="AC98" s="3">
        <f>РОО!AC43+Админ!AC92</f>
        <v>15028000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f t="shared" si="78"/>
        <v>17988092</v>
      </c>
      <c r="AM98" s="3">
        <f>РОО!AM43+Админ!AM92</f>
        <v>0</v>
      </c>
      <c r="AN98" s="3">
        <f>РОО!AN43+Админ!AN92</f>
        <v>159580</v>
      </c>
      <c r="AO98" s="3">
        <f>РОО!AO43+Админ!AO92</f>
        <v>17828512</v>
      </c>
      <c r="AP98" s="3">
        <f t="shared" si="79"/>
        <v>20135852</v>
      </c>
      <c r="AQ98" s="3">
        <f>РОО!AQ43+Админ!AQ92</f>
        <v>0</v>
      </c>
      <c r="AR98" s="3">
        <f>РОО!AR43+Админ!AR92</f>
        <v>2519232</v>
      </c>
      <c r="AS98" s="3">
        <f>РОО!AS43+Админ!AS92</f>
        <v>17616620</v>
      </c>
      <c r="AT98" s="3">
        <f t="shared" si="80"/>
        <v>15028000</v>
      </c>
      <c r="AU98" s="3">
        <f>РОО!AU43+Админ!AU92</f>
        <v>0</v>
      </c>
      <c r="AV98" s="3">
        <f>РОО!AV43+Админ!AV92</f>
        <v>0</v>
      </c>
      <c r="AW98" s="3">
        <f>РОО!AW43+Админ!AW92</f>
        <v>15028000</v>
      </c>
      <c r="AX98" s="3">
        <f t="shared" si="81"/>
        <v>15028000</v>
      </c>
      <c r="AY98" s="3">
        <f>РОО!AY43+Админ!AY92</f>
        <v>0</v>
      </c>
      <c r="AZ98" s="3">
        <f>РОО!AZ43+Админ!AZ92</f>
        <v>0</v>
      </c>
      <c r="BA98" s="3">
        <f>РОО!BA43+Админ!BA92</f>
        <v>15028000</v>
      </c>
      <c r="BB98" s="3" t="s">
        <v>78</v>
      </c>
    </row>
    <row r="99" spans="1:54" x14ac:dyDescent="0.2">
      <c r="A99" s="25" t="s">
        <v>359</v>
      </c>
      <c r="B99" s="2" t="s">
        <v>268</v>
      </c>
      <c r="C99" s="26" t="s">
        <v>269</v>
      </c>
      <c r="D99" s="2" t="s">
        <v>99</v>
      </c>
      <c r="E99" s="2" t="s">
        <v>103</v>
      </c>
      <c r="F99" s="3" t="s">
        <v>0</v>
      </c>
      <c r="G99" s="3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3">
        <f t="shared" si="74"/>
        <v>43167920.480000004</v>
      </c>
      <c r="O99" s="3">
        <f>РОО!O44</f>
        <v>16310353.1</v>
      </c>
      <c r="P99" s="3">
        <f>РОО!P44</f>
        <v>9825549</v>
      </c>
      <c r="Q99" s="3">
        <f>РОО!Q44</f>
        <v>17032018.379999999</v>
      </c>
      <c r="R99" s="3">
        <f t="shared" si="75"/>
        <v>41041324.399999999</v>
      </c>
      <c r="S99" s="3">
        <f>РОО!S44</f>
        <v>17059846.699999999</v>
      </c>
      <c r="T99" s="3">
        <f>РОО!T44</f>
        <v>7369116.5</v>
      </c>
      <c r="U99" s="3">
        <f>РОО!U44</f>
        <v>16612361.199999999</v>
      </c>
      <c r="V99" s="3">
        <f>W99+X99+Y99</f>
        <v>30782888.200000003</v>
      </c>
      <c r="W99" s="3">
        <f>РОО!W44</f>
        <v>17059357.100000001</v>
      </c>
      <c r="X99" s="3">
        <f>РОО!X44</f>
        <v>1760948.8</v>
      </c>
      <c r="Y99" s="3">
        <f>РОО!Y44</f>
        <v>11962582.300000001</v>
      </c>
      <c r="Z99" s="3">
        <f t="shared" si="77"/>
        <v>30782888.300000001</v>
      </c>
      <c r="AA99" s="3">
        <f>РОО!AA44</f>
        <v>17059357.199999999</v>
      </c>
      <c r="AB99" s="3">
        <f>РОО!AB44</f>
        <v>1760948.8</v>
      </c>
      <c r="AC99" s="3">
        <f>РОО!AC44</f>
        <v>11962582.300000001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f t="shared" si="78"/>
        <v>43158520.480000004</v>
      </c>
      <c r="AM99" s="3">
        <f>РОО!AM44</f>
        <v>16310353.1</v>
      </c>
      <c r="AN99" s="3">
        <f>РОО!AN44</f>
        <v>9825549</v>
      </c>
      <c r="AO99" s="3">
        <f>РОО!AO44</f>
        <v>17022618.379999999</v>
      </c>
      <c r="AP99" s="3">
        <f t="shared" si="79"/>
        <v>36926611.399999999</v>
      </c>
      <c r="AQ99" s="3">
        <f>РОО!AQ44</f>
        <v>17059846.699999999</v>
      </c>
      <c r="AR99" s="3">
        <f>РОО!AR44</f>
        <v>3542433.4</v>
      </c>
      <c r="AS99" s="3">
        <f>РОО!AS44</f>
        <v>16324331.300000001</v>
      </c>
      <c r="AT99" s="3">
        <f t="shared" si="80"/>
        <v>30782888.300000001</v>
      </c>
      <c r="AU99" s="3">
        <f>РОО!AU44</f>
        <v>17059357.199999999</v>
      </c>
      <c r="AV99" s="3">
        <f>РОО!AV44</f>
        <v>1760948.8</v>
      </c>
      <c r="AW99" s="3">
        <f>РОО!AW44</f>
        <v>11962582.300000001</v>
      </c>
      <c r="AX99" s="3">
        <f t="shared" si="81"/>
        <v>30782888.300000001</v>
      </c>
      <c r="AY99" s="3">
        <f>РОО!AY44</f>
        <v>17059357.199999999</v>
      </c>
      <c r="AZ99" s="3">
        <f>РОО!AZ44</f>
        <v>1760948.8</v>
      </c>
      <c r="BA99" s="3">
        <f>РОО!BA44</f>
        <v>11962582.300000001</v>
      </c>
      <c r="BB99" s="3" t="s">
        <v>78</v>
      </c>
    </row>
    <row r="100" spans="1:54" x14ac:dyDescent="0.2">
      <c r="A100" s="25" t="s">
        <v>0</v>
      </c>
      <c r="B100" s="2" t="s">
        <v>268</v>
      </c>
      <c r="C100" s="26" t="s">
        <v>0</v>
      </c>
      <c r="D100" s="2" t="s">
        <v>99</v>
      </c>
      <c r="E100" s="2" t="s">
        <v>103</v>
      </c>
      <c r="F100" s="3" t="s">
        <v>0</v>
      </c>
      <c r="G100" s="3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3">
        <f t="shared" si="74"/>
        <v>17810545.699999999</v>
      </c>
      <c r="O100" s="3">
        <f>РОО!O45</f>
        <v>16310353.1</v>
      </c>
      <c r="P100" s="3">
        <f>РОО!P45</f>
        <v>772952.4</v>
      </c>
      <c r="Q100" s="3">
        <f>РОО!Q45</f>
        <v>727240.2</v>
      </c>
      <c r="R100" s="3">
        <f t="shared" si="75"/>
        <v>18410532.299999997</v>
      </c>
      <c r="S100" s="3">
        <f>РОО!S45</f>
        <v>17059846.699999999</v>
      </c>
      <c r="T100" s="3">
        <f>РОО!T45</f>
        <v>599433.4</v>
      </c>
      <c r="U100" s="3">
        <f>РОО!U45</f>
        <v>751252.2</v>
      </c>
      <c r="V100" s="3">
        <f t="shared" si="76"/>
        <v>18446288.300000001</v>
      </c>
      <c r="W100" s="3">
        <f>РОО!W45</f>
        <v>17059357.199999999</v>
      </c>
      <c r="X100" s="3">
        <f>РОО!X45</f>
        <v>615188.80000000005</v>
      </c>
      <c r="Y100" s="3">
        <f>РОО!Y45</f>
        <v>771742.3</v>
      </c>
      <c r="Z100" s="3">
        <f t="shared" si="77"/>
        <v>18446288.300000001</v>
      </c>
      <c r="AA100" s="3">
        <f>РОО!AA45</f>
        <v>17059357.199999999</v>
      </c>
      <c r="AB100" s="3">
        <f>РОО!AB45</f>
        <v>615188.80000000005</v>
      </c>
      <c r="AC100" s="3">
        <f>РОО!AC45</f>
        <v>771742.3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f t="shared" si="78"/>
        <v>17801145.699999999</v>
      </c>
      <c r="AM100" s="3">
        <f>РОО!AM45</f>
        <v>16310353.1</v>
      </c>
      <c r="AN100" s="3">
        <f>РОО!AN45</f>
        <v>772952.4</v>
      </c>
      <c r="AO100" s="3">
        <f>РОО!AO45</f>
        <v>717840.2</v>
      </c>
      <c r="AP100" s="3">
        <f t="shared" si="79"/>
        <v>18410532.299999997</v>
      </c>
      <c r="AQ100" s="3">
        <f>РОО!AQ45</f>
        <v>17059846.699999999</v>
      </c>
      <c r="AR100" s="3">
        <f>РОО!AR45</f>
        <v>599433.4</v>
      </c>
      <c r="AS100" s="3">
        <f>РОО!AS45</f>
        <v>751252.2</v>
      </c>
      <c r="AT100" s="3">
        <f t="shared" si="80"/>
        <v>18446288.300000001</v>
      </c>
      <c r="AU100" s="3">
        <f>РОО!AU45</f>
        <v>17059357.199999999</v>
      </c>
      <c r="AV100" s="3">
        <f>РОО!AV45</f>
        <v>615188.80000000005</v>
      </c>
      <c r="AW100" s="3">
        <f>РОО!AW45</f>
        <v>771742.3</v>
      </c>
      <c r="AX100" s="3">
        <f t="shared" si="81"/>
        <v>18446288.300000001</v>
      </c>
      <c r="AY100" s="3">
        <f>РОО!AY45</f>
        <v>17059357.199999999</v>
      </c>
      <c r="AZ100" s="3">
        <f>РОО!AZ45</f>
        <v>615188.80000000005</v>
      </c>
      <c r="BA100" s="3">
        <f>РОО!BA45</f>
        <v>771742.3</v>
      </c>
      <c r="BB100" s="3" t="s">
        <v>0</v>
      </c>
    </row>
    <row r="101" spans="1:54" x14ac:dyDescent="0.2">
      <c r="A101" s="25" t="s">
        <v>360</v>
      </c>
      <c r="B101" s="2" t="s">
        <v>270</v>
      </c>
      <c r="C101" s="26" t="s">
        <v>271</v>
      </c>
      <c r="D101" s="2" t="s">
        <v>99</v>
      </c>
      <c r="E101" s="2" t="s">
        <v>103</v>
      </c>
      <c r="F101" s="3" t="s">
        <v>0</v>
      </c>
      <c r="G101" s="3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3">
        <f t="shared" si="74"/>
        <v>52879213.799999997</v>
      </c>
      <c r="O101" s="3">
        <f>РОО!O46</f>
        <v>12707020.199999999</v>
      </c>
      <c r="P101" s="3">
        <f>РОО!P46</f>
        <v>12819386.280000001</v>
      </c>
      <c r="Q101" s="3">
        <f>РОО!Q46</f>
        <v>27352807.32</v>
      </c>
      <c r="R101" s="3">
        <f t="shared" si="75"/>
        <v>47601133</v>
      </c>
      <c r="S101" s="3">
        <f>РОО!S46</f>
        <v>12879186.4</v>
      </c>
      <c r="T101" s="3">
        <f>РОО!T46</f>
        <v>8323582.2000000002</v>
      </c>
      <c r="U101" s="3">
        <f>РОО!U46</f>
        <v>26398364.399999999</v>
      </c>
      <c r="V101" s="3">
        <f t="shared" si="76"/>
        <v>41086072.900000006</v>
      </c>
      <c r="W101" s="3">
        <f>РОО!W46</f>
        <v>13078866.6</v>
      </c>
      <c r="X101" s="3">
        <f>РОО!X46</f>
        <v>7906507.5</v>
      </c>
      <c r="Y101" s="3">
        <f>РОО!Y46</f>
        <v>20100698.800000001</v>
      </c>
      <c r="Z101" s="3">
        <f t="shared" si="77"/>
        <v>40974448.700000003</v>
      </c>
      <c r="AA101" s="3">
        <f>РОО!AA46</f>
        <v>12968866.6</v>
      </c>
      <c r="AB101" s="3">
        <f>РОО!AB46</f>
        <v>7905699.5</v>
      </c>
      <c r="AC101" s="3">
        <f>РОО!AC46</f>
        <v>20099882.600000001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f t="shared" si="78"/>
        <v>46804012.899999999</v>
      </c>
      <c r="AM101" s="3">
        <f>РОО!AM46</f>
        <v>12707020.199999999</v>
      </c>
      <c r="AN101" s="3">
        <f>РОО!AN46</f>
        <v>8422436.6799999997</v>
      </c>
      <c r="AO101" s="3">
        <f>РОО!AO46</f>
        <v>25674556.02</v>
      </c>
      <c r="AP101" s="3">
        <f t="shared" si="79"/>
        <v>42164233</v>
      </c>
      <c r="AQ101" s="3">
        <f>РОО!AQ46</f>
        <v>12879186.4</v>
      </c>
      <c r="AR101" s="3">
        <f>РОО!AR46</f>
        <v>3267265.3</v>
      </c>
      <c r="AS101" s="3">
        <f>РОО!AS46</f>
        <v>26017781.300000001</v>
      </c>
      <c r="AT101" s="3">
        <f t="shared" si="80"/>
        <v>41086072.900000006</v>
      </c>
      <c r="AU101" s="3">
        <f>РОО!AU46</f>
        <v>13078866.6</v>
      </c>
      <c r="AV101" s="3">
        <f>РОО!AV46</f>
        <v>7906507.5</v>
      </c>
      <c r="AW101" s="3">
        <f>РОО!AW46</f>
        <v>20100698.800000001</v>
      </c>
      <c r="AX101" s="3">
        <f t="shared" si="81"/>
        <v>40974448.700000003</v>
      </c>
      <c r="AY101" s="3">
        <f>РОО!AY46</f>
        <v>12968866.6</v>
      </c>
      <c r="AZ101" s="3">
        <f>РОО!AZ46</f>
        <v>7905699.5</v>
      </c>
      <c r="BA101" s="3">
        <f>РОО!BA46</f>
        <v>20099882.600000001</v>
      </c>
      <c r="BB101" s="3" t="s">
        <v>78</v>
      </c>
    </row>
    <row r="102" spans="1:54" x14ac:dyDescent="0.2">
      <c r="A102" s="25" t="s">
        <v>0</v>
      </c>
      <c r="B102" s="2" t="s">
        <v>270</v>
      </c>
      <c r="C102" s="26" t="s">
        <v>0</v>
      </c>
      <c r="D102" s="2" t="s">
        <v>99</v>
      </c>
      <c r="E102" s="2" t="s">
        <v>103</v>
      </c>
      <c r="F102" s="3" t="s">
        <v>0</v>
      </c>
      <c r="G102" s="3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3">
        <f t="shared" si="74"/>
        <v>13322205.5</v>
      </c>
      <c r="O102" s="3">
        <f>РОО!O47</f>
        <v>12707020.199999999</v>
      </c>
      <c r="P102" s="3">
        <f>РОО!P47</f>
        <v>316965.3</v>
      </c>
      <c r="Q102" s="3">
        <f>РОО!Q47</f>
        <v>298220</v>
      </c>
      <c r="R102" s="3">
        <f t="shared" si="75"/>
        <v>13428502.500000002</v>
      </c>
      <c r="S102" s="3">
        <f>РОО!S47</f>
        <v>12879186.4</v>
      </c>
      <c r="T102" s="3">
        <f>РОО!T47</f>
        <v>243655.3</v>
      </c>
      <c r="U102" s="3">
        <f>РОО!U47</f>
        <v>305660.79999999999</v>
      </c>
      <c r="V102" s="3">
        <f t="shared" si="76"/>
        <v>13647029.299999999</v>
      </c>
      <c r="W102" s="3">
        <f>РОО!W47</f>
        <v>13078866.6</v>
      </c>
      <c r="X102" s="3">
        <f>РОО!X47</f>
        <v>252102.5</v>
      </c>
      <c r="Y102" s="3">
        <f>РОО!Y47</f>
        <v>316060.2</v>
      </c>
      <c r="Z102" s="3">
        <f t="shared" si="77"/>
        <v>13565405.1</v>
      </c>
      <c r="AA102" s="3">
        <f>РОО!AA47</f>
        <v>12998866.6</v>
      </c>
      <c r="AB102" s="3">
        <f>РОО!AB47</f>
        <v>251294.5</v>
      </c>
      <c r="AC102" s="3">
        <f>РОО!AC47</f>
        <v>315244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f t="shared" si="78"/>
        <v>13295105.5</v>
      </c>
      <c r="AM102" s="3">
        <f>РОО!AM47</f>
        <v>12707020.199999999</v>
      </c>
      <c r="AN102" s="3">
        <f>РОО!AN47</f>
        <v>316965.3</v>
      </c>
      <c r="AO102" s="3">
        <f>РОО!AO47</f>
        <v>271120</v>
      </c>
      <c r="AP102" s="3">
        <f t="shared" si="79"/>
        <v>13428502.500000002</v>
      </c>
      <c r="AQ102" s="3">
        <f>РОО!AQ47</f>
        <v>12879186.4</v>
      </c>
      <c r="AR102" s="3">
        <f>РОО!AR47</f>
        <v>243655.3</v>
      </c>
      <c r="AS102" s="3">
        <f>РОО!AS47</f>
        <v>305660.79999999999</v>
      </c>
      <c r="AT102" s="3">
        <f t="shared" si="80"/>
        <v>13647029.299999999</v>
      </c>
      <c r="AU102" s="3">
        <f>РОО!AU47</f>
        <v>13078866.6</v>
      </c>
      <c r="AV102" s="3">
        <f>РОО!AV47</f>
        <v>252102.5</v>
      </c>
      <c r="AW102" s="3">
        <f>РОО!AW47</f>
        <v>316060.2</v>
      </c>
      <c r="AX102" s="3">
        <f t="shared" si="81"/>
        <v>13565405.1</v>
      </c>
      <c r="AY102" s="3">
        <f>РОО!AY47</f>
        <v>12998866.6</v>
      </c>
      <c r="AZ102" s="3">
        <f>РОО!AZ47</f>
        <v>251294.5</v>
      </c>
      <c r="BA102" s="3">
        <f>РОО!BA47</f>
        <v>315244</v>
      </c>
      <c r="BB102" s="3" t="s">
        <v>0</v>
      </c>
    </row>
    <row r="103" spans="1:54" x14ac:dyDescent="0.2">
      <c r="A103" s="25" t="s">
        <v>361</v>
      </c>
      <c r="B103" s="2" t="s">
        <v>272</v>
      </c>
      <c r="C103" s="26" t="s">
        <v>273</v>
      </c>
      <c r="D103" s="2" t="s">
        <v>99</v>
      </c>
      <c r="E103" s="2" t="s">
        <v>108</v>
      </c>
      <c r="F103" s="3" t="s">
        <v>0</v>
      </c>
      <c r="G103" s="3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3">
        <f t="shared" si="74"/>
        <v>18863033</v>
      </c>
      <c r="O103" s="3">
        <f>Админ!O97+РОО!O48</f>
        <v>0</v>
      </c>
      <c r="P103" s="3">
        <f>Админ!P97+РОО!P48</f>
        <v>0</v>
      </c>
      <c r="Q103" s="3">
        <f>Админ!Q97+РОО!Q48</f>
        <v>18863033</v>
      </c>
      <c r="R103" s="3">
        <f t="shared" si="75"/>
        <v>18569000</v>
      </c>
      <c r="S103" s="3">
        <f>Админ!S97+РОО!S48</f>
        <v>0</v>
      </c>
      <c r="T103" s="3">
        <f>Админ!T97+РОО!T48</f>
        <v>0</v>
      </c>
      <c r="U103" s="3">
        <f>Админ!U97+РОО!U48</f>
        <v>18569000</v>
      </c>
      <c r="V103" s="3">
        <f t="shared" si="76"/>
        <v>19219000</v>
      </c>
      <c r="W103" s="3">
        <f>Админ!W97+РОО!W48</f>
        <v>0</v>
      </c>
      <c r="X103" s="3">
        <f>Админ!X97+РОО!X48</f>
        <v>604500</v>
      </c>
      <c r="Y103" s="3">
        <f>Админ!Y97+РОО!Y48</f>
        <v>18614500</v>
      </c>
      <c r="Z103" s="3">
        <f t="shared" si="77"/>
        <v>18569000</v>
      </c>
      <c r="AA103" s="3">
        <f>Админ!AA97+РОО!AA48</f>
        <v>0</v>
      </c>
      <c r="AB103" s="3">
        <f>Админ!AB97+РОО!AB48</f>
        <v>0</v>
      </c>
      <c r="AC103" s="3">
        <f>Админ!AC97+РОО!AC48</f>
        <v>18569000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f t="shared" si="78"/>
        <v>18863033</v>
      </c>
      <c r="AM103" s="3">
        <f>Админ!AM97+РОО!AM48</f>
        <v>0</v>
      </c>
      <c r="AN103" s="3">
        <f>Админ!AN97+РОО!AN48</f>
        <v>0</v>
      </c>
      <c r="AO103" s="3">
        <f>Админ!AO97+РОО!AO48</f>
        <v>18863033</v>
      </c>
      <c r="AP103" s="3">
        <f t="shared" si="79"/>
        <v>18569000</v>
      </c>
      <c r="AQ103" s="3">
        <f>Админ!AQ97+РОО!AQ48</f>
        <v>0</v>
      </c>
      <c r="AR103" s="3">
        <f>Админ!AR97+РОО!AR48</f>
        <v>0</v>
      </c>
      <c r="AS103" s="3">
        <f>Админ!AS97+РОО!AS48</f>
        <v>18569000</v>
      </c>
      <c r="AT103" s="3">
        <f t="shared" si="80"/>
        <v>19219000</v>
      </c>
      <c r="AU103" s="3">
        <f>Админ!AU97+РОО!AU48</f>
        <v>0</v>
      </c>
      <c r="AV103" s="3">
        <f>Админ!AV97+РОО!AV48</f>
        <v>604500</v>
      </c>
      <c r="AW103" s="3">
        <f>Админ!AW97+РОО!AW48</f>
        <v>18614500</v>
      </c>
      <c r="AX103" s="3">
        <f t="shared" si="81"/>
        <v>12996578</v>
      </c>
      <c r="AY103" s="3">
        <f>Админ!AY97+РОО!AY48</f>
        <v>0</v>
      </c>
      <c r="AZ103" s="3">
        <f>Админ!AZ97+РОО!AZ48</f>
        <v>0</v>
      </c>
      <c r="BA103" s="3">
        <f>Админ!BA97+РОО!BA48</f>
        <v>12996578</v>
      </c>
      <c r="BB103" s="3" t="s">
        <v>78</v>
      </c>
    </row>
    <row r="104" spans="1:54" x14ac:dyDescent="0.2">
      <c r="A104" s="25" t="s">
        <v>0</v>
      </c>
      <c r="B104" s="2" t="s">
        <v>272</v>
      </c>
      <c r="C104" s="26" t="s">
        <v>0</v>
      </c>
      <c r="D104" s="2" t="s">
        <v>99</v>
      </c>
      <c r="E104" s="2" t="s">
        <v>108</v>
      </c>
      <c r="F104" s="3" t="s">
        <v>0</v>
      </c>
      <c r="G104" s="3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3">
        <f t="shared" si="74"/>
        <v>686652</v>
      </c>
      <c r="O104" s="3">
        <f>Админ!O98+РОО!O49</f>
        <v>0</v>
      </c>
      <c r="P104" s="3">
        <f>Админ!P98+РОО!P49</f>
        <v>0</v>
      </c>
      <c r="Q104" s="3">
        <f>Админ!Q98+РОО!Q49</f>
        <v>686652</v>
      </c>
      <c r="R104" s="3">
        <f t="shared" si="75"/>
        <v>1369777</v>
      </c>
      <c r="S104" s="3">
        <f>Админ!S98+РОО!S49</f>
        <v>0</v>
      </c>
      <c r="T104" s="3">
        <f>Админ!T98+РОО!T49</f>
        <v>0</v>
      </c>
      <c r="U104" s="3">
        <f>Админ!U98+РОО!U49</f>
        <v>1369777</v>
      </c>
      <c r="V104" s="3">
        <f t="shared" si="76"/>
        <v>0</v>
      </c>
      <c r="W104" s="3">
        <f>Админ!W98+РОО!W49</f>
        <v>0</v>
      </c>
      <c r="X104" s="3">
        <f>Админ!X98+РОО!X49</f>
        <v>0</v>
      </c>
      <c r="Y104" s="3">
        <f>Админ!Y98+РОО!Y49</f>
        <v>0</v>
      </c>
      <c r="Z104" s="3">
        <f t="shared" si="77"/>
        <v>0</v>
      </c>
      <c r="AA104" s="3">
        <f>Админ!AA98+РОО!AA49</f>
        <v>0</v>
      </c>
      <c r="AB104" s="3">
        <f>Админ!AB98+РОО!AB49</f>
        <v>0</v>
      </c>
      <c r="AC104" s="3">
        <f>Админ!AC98+РОО!AC49</f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f t="shared" si="78"/>
        <v>764641</v>
      </c>
      <c r="AM104" s="3">
        <f>Админ!AM98+РОО!AM49</f>
        <v>0</v>
      </c>
      <c r="AN104" s="3">
        <f>Админ!AN98+РОО!AN49</f>
        <v>0</v>
      </c>
      <c r="AO104" s="3">
        <f>Админ!AO98+РОО!AO49</f>
        <v>764641</v>
      </c>
      <c r="AP104" s="3">
        <f t="shared" si="79"/>
        <v>1812421</v>
      </c>
      <c r="AQ104" s="3">
        <f>Админ!AQ98+РОО!AQ49</f>
        <v>0</v>
      </c>
      <c r="AR104" s="3">
        <f>Админ!AR98+РОО!AR49</f>
        <v>0</v>
      </c>
      <c r="AS104" s="3">
        <f>Админ!AS98+РОО!AS49</f>
        <v>1812421</v>
      </c>
      <c r="AT104" s="3">
        <f t="shared" si="80"/>
        <v>0</v>
      </c>
      <c r="AU104" s="3">
        <f>Админ!AU98+РОО!AU49</f>
        <v>0</v>
      </c>
      <c r="AV104" s="3">
        <f>Админ!AV98+РОО!AV49</f>
        <v>0</v>
      </c>
      <c r="AW104" s="3">
        <f>Админ!AW98+РОО!AW49</f>
        <v>0</v>
      </c>
      <c r="AX104" s="3">
        <f t="shared" si="81"/>
        <v>0</v>
      </c>
      <c r="AY104" s="3">
        <f>Админ!AY98+РОО!AY49</f>
        <v>0</v>
      </c>
      <c r="AZ104" s="3">
        <f>Админ!AZ98+РОО!AZ49</f>
        <v>0</v>
      </c>
      <c r="BA104" s="3">
        <f>Админ!BA98+РОО!BA49</f>
        <v>0</v>
      </c>
      <c r="BB104" s="3" t="s">
        <v>0</v>
      </c>
    </row>
    <row r="105" spans="1:54" ht="90" x14ac:dyDescent="0.2">
      <c r="A105" s="8" t="s">
        <v>362</v>
      </c>
      <c r="B105" s="2" t="s">
        <v>274</v>
      </c>
      <c r="C105" s="2" t="s">
        <v>275</v>
      </c>
      <c r="D105" s="2" t="s">
        <v>99</v>
      </c>
      <c r="E105" s="2" t="s">
        <v>111</v>
      </c>
      <c r="F105" s="3" t="s">
        <v>0</v>
      </c>
      <c r="G105" s="3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3">
        <f t="shared" si="74"/>
        <v>1623200</v>
      </c>
      <c r="O105" s="3">
        <f>РОО!O50</f>
        <v>0</v>
      </c>
      <c r="P105" s="3">
        <f>РОО!P50</f>
        <v>1123200</v>
      </c>
      <c r="Q105" s="3">
        <f>РОО!Q50</f>
        <v>500000</v>
      </c>
      <c r="R105" s="3">
        <f t="shared" si="75"/>
        <v>1623200</v>
      </c>
      <c r="S105" s="3">
        <f>РОО!S50</f>
        <v>0</v>
      </c>
      <c r="T105" s="3">
        <f>РОО!T50</f>
        <v>1123200</v>
      </c>
      <c r="U105" s="3">
        <f>РОО!U50</f>
        <v>500000</v>
      </c>
      <c r="V105" s="3">
        <f t="shared" si="76"/>
        <v>1623200</v>
      </c>
      <c r="W105" s="3">
        <f>РОО!W50</f>
        <v>0</v>
      </c>
      <c r="X105" s="3">
        <f>РОО!X50</f>
        <v>1123200</v>
      </c>
      <c r="Y105" s="3">
        <f>РОО!Y50</f>
        <v>500000</v>
      </c>
      <c r="Z105" s="3">
        <f t="shared" si="77"/>
        <v>1623200</v>
      </c>
      <c r="AA105" s="3">
        <f>РОО!AA50</f>
        <v>0</v>
      </c>
      <c r="AB105" s="3">
        <f>РОО!AB50</f>
        <v>1123200</v>
      </c>
      <c r="AC105" s="3">
        <f>РОО!AC50</f>
        <v>500000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f t="shared" si="78"/>
        <v>1623200</v>
      </c>
      <c r="AM105" s="3">
        <f>РОО!AM50</f>
        <v>0</v>
      </c>
      <c r="AN105" s="3">
        <f>РОО!AN50</f>
        <v>1123200</v>
      </c>
      <c r="AO105" s="3">
        <f>РОО!AO50</f>
        <v>500000</v>
      </c>
      <c r="AP105" s="3">
        <f t="shared" si="79"/>
        <v>1623200</v>
      </c>
      <c r="AQ105" s="3">
        <f>РОО!AQ50</f>
        <v>0</v>
      </c>
      <c r="AR105" s="3">
        <f>РОО!AR50</f>
        <v>1123200</v>
      </c>
      <c r="AS105" s="3">
        <f>РОО!AS50</f>
        <v>500000</v>
      </c>
      <c r="AT105" s="3">
        <f t="shared" si="80"/>
        <v>1623200</v>
      </c>
      <c r="AU105" s="3">
        <f>РОО!AU50</f>
        <v>0</v>
      </c>
      <c r="AV105" s="3">
        <f>РОО!AV50</f>
        <v>1123200</v>
      </c>
      <c r="AW105" s="3">
        <f>РОО!AW50</f>
        <v>500000</v>
      </c>
      <c r="AX105" s="3">
        <f t="shared" si="81"/>
        <v>1623200</v>
      </c>
      <c r="AY105" s="3">
        <f>РОО!AY50</f>
        <v>0</v>
      </c>
      <c r="AZ105" s="3">
        <f>РОО!AZ50</f>
        <v>1123200</v>
      </c>
      <c r="BA105" s="3">
        <f>РОО!BA50</f>
        <v>500000</v>
      </c>
      <c r="BB105" s="3" t="s">
        <v>78</v>
      </c>
    </row>
    <row r="106" spans="1:54" x14ac:dyDescent="0.2">
      <c r="A106" s="25" t="s">
        <v>416</v>
      </c>
      <c r="B106" s="2" t="s">
        <v>276</v>
      </c>
      <c r="C106" s="26" t="s">
        <v>277</v>
      </c>
      <c r="D106" s="2" t="s">
        <v>122</v>
      </c>
      <c r="E106" s="2" t="s">
        <v>123</v>
      </c>
      <c r="F106" s="3" t="s">
        <v>0</v>
      </c>
      <c r="G106" s="3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3">
        <f t="shared" si="74"/>
        <v>13766000</v>
      </c>
      <c r="O106" s="3">
        <f>Админ!O100</f>
        <v>0</v>
      </c>
      <c r="P106" s="3">
        <f>Админ!P100</f>
        <v>0</v>
      </c>
      <c r="Q106" s="3">
        <f>Админ!Q100</f>
        <v>13766000</v>
      </c>
      <c r="R106" s="3">
        <f t="shared" si="75"/>
        <v>13566000</v>
      </c>
      <c r="S106" s="3">
        <f>Админ!S100</f>
        <v>0</v>
      </c>
      <c r="T106" s="3">
        <f>Админ!T100</f>
        <v>0</v>
      </c>
      <c r="U106" s="3">
        <f>Админ!U100</f>
        <v>13566000</v>
      </c>
      <c r="V106" s="3">
        <f t="shared" si="76"/>
        <v>12700000</v>
      </c>
      <c r="W106" s="3">
        <f>Админ!W100</f>
        <v>0</v>
      </c>
      <c r="X106" s="3">
        <f>Админ!X100</f>
        <v>0</v>
      </c>
      <c r="Y106" s="3">
        <f>Админ!Y100</f>
        <v>12700000</v>
      </c>
      <c r="Z106" s="3">
        <f t="shared" si="77"/>
        <v>12700000</v>
      </c>
      <c r="AA106" s="3">
        <f>Админ!AA100</f>
        <v>0</v>
      </c>
      <c r="AB106" s="3">
        <f>Админ!AB100</f>
        <v>0</v>
      </c>
      <c r="AC106" s="3">
        <f>Админ!AC100</f>
        <v>12700000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f t="shared" si="78"/>
        <v>13566000</v>
      </c>
      <c r="AM106" s="3">
        <f>Админ!AM100</f>
        <v>0</v>
      </c>
      <c r="AN106" s="3">
        <f>Админ!AN100</f>
        <v>0</v>
      </c>
      <c r="AO106" s="3">
        <f>Админ!AO100</f>
        <v>13566000</v>
      </c>
      <c r="AP106" s="3">
        <f t="shared" si="79"/>
        <v>13566000</v>
      </c>
      <c r="AQ106" s="3">
        <f>Админ!AQ100</f>
        <v>0</v>
      </c>
      <c r="AR106" s="3">
        <f>Админ!AR100</f>
        <v>0</v>
      </c>
      <c r="AS106" s="3">
        <f>Админ!AS100</f>
        <v>13566000</v>
      </c>
      <c r="AT106" s="3">
        <f t="shared" si="80"/>
        <v>12700000</v>
      </c>
      <c r="AU106" s="3">
        <f>Админ!AU100</f>
        <v>0</v>
      </c>
      <c r="AV106" s="3">
        <f>Админ!AV100</f>
        <v>0</v>
      </c>
      <c r="AW106" s="3">
        <f>Админ!AW100</f>
        <v>12700000</v>
      </c>
      <c r="AX106" s="3">
        <f t="shared" si="81"/>
        <v>12700000</v>
      </c>
      <c r="AY106" s="3">
        <f>Админ!AY100</f>
        <v>0</v>
      </c>
      <c r="AZ106" s="3">
        <f>Админ!AZ100</f>
        <v>0</v>
      </c>
      <c r="BA106" s="3">
        <f>Админ!BA100</f>
        <v>12700000</v>
      </c>
      <c r="BB106" s="3" t="s">
        <v>78</v>
      </c>
    </row>
    <row r="107" spans="1:54" x14ac:dyDescent="0.2">
      <c r="A107" s="25" t="s">
        <v>0</v>
      </c>
      <c r="B107" s="2" t="s">
        <v>276</v>
      </c>
      <c r="C107" s="26" t="s">
        <v>0</v>
      </c>
      <c r="D107" s="2" t="s">
        <v>122</v>
      </c>
      <c r="E107" s="2" t="s">
        <v>123</v>
      </c>
      <c r="F107" s="3" t="s">
        <v>0</v>
      </c>
      <c r="G107" s="3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3">
        <f t="shared" si="74"/>
        <v>327178.3</v>
      </c>
      <c r="O107" s="3">
        <f>Админ!O101</f>
        <v>0</v>
      </c>
      <c r="P107" s="3">
        <f>Админ!P101</f>
        <v>0</v>
      </c>
      <c r="Q107" s="3">
        <f>Админ!Q101</f>
        <v>327178.3</v>
      </c>
      <c r="R107" s="3">
        <f t="shared" si="75"/>
        <v>1289304.3999999999</v>
      </c>
      <c r="S107" s="3">
        <f>Админ!S101</f>
        <v>0</v>
      </c>
      <c r="T107" s="3">
        <f>Админ!T101</f>
        <v>0</v>
      </c>
      <c r="U107" s="3">
        <f>Админ!U101</f>
        <v>1289304.3999999999</v>
      </c>
      <c r="V107" s="3">
        <f t="shared" si="76"/>
        <v>0</v>
      </c>
      <c r="W107" s="3">
        <f>Админ!W101</f>
        <v>0</v>
      </c>
      <c r="X107" s="3">
        <f>Админ!X101</f>
        <v>0</v>
      </c>
      <c r="Y107" s="3">
        <f>Админ!Y101</f>
        <v>0</v>
      </c>
      <c r="Z107" s="3">
        <f t="shared" si="77"/>
        <v>0</v>
      </c>
      <c r="AA107" s="3">
        <f>Админ!AA101</f>
        <v>0</v>
      </c>
      <c r="AB107" s="3">
        <f>Админ!AB101</f>
        <v>0</v>
      </c>
      <c r="AC107" s="3">
        <f>Админ!AC101</f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f t="shared" si="78"/>
        <v>327178.3</v>
      </c>
      <c r="AM107" s="3">
        <f>Админ!AM101</f>
        <v>0</v>
      </c>
      <c r="AN107" s="3">
        <f>Админ!AN101</f>
        <v>0</v>
      </c>
      <c r="AO107" s="3">
        <f>Админ!AO101</f>
        <v>327178.3</v>
      </c>
      <c r="AP107" s="3">
        <f t="shared" si="79"/>
        <v>1289304.3999999999</v>
      </c>
      <c r="AQ107" s="3">
        <f>Админ!AQ101</f>
        <v>0</v>
      </c>
      <c r="AR107" s="3">
        <f>Админ!AR101</f>
        <v>0</v>
      </c>
      <c r="AS107" s="3">
        <f>Админ!AS101</f>
        <v>1289304.3999999999</v>
      </c>
      <c r="AT107" s="3">
        <f t="shared" si="80"/>
        <v>0</v>
      </c>
      <c r="AU107" s="3">
        <f>Админ!AU101</f>
        <v>0</v>
      </c>
      <c r="AV107" s="3">
        <f>Админ!AV101</f>
        <v>0</v>
      </c>
      <c r="AW107" s="3">
        <f>Админ!AW101</f>
        <v>0</v>
      </c>
      <c r="AX107" s="3">
        <f t="shared" si="81"/>
        <v>0</v>
      </c>
      <c r="AY107" s="3">
        <f>Админ!AY101</f>
        <v>0</v>
      </c>
      <c r="AZ107" s="3">
        <f>Админ!AZ101</f>
        <v>0</v>
      </c>
      <c r="BA107" s="3">
        <f>Админ!BA101</f>
        <v>0</v>
      </c>
      <c r="BB107" s="3" t="s">
        <v>0</v>
      </c>
    </row>
    <row r="108" spans="1:54" x14ac:dyDescent="0.2">
      <c r="A108" s="25" t="s">
        <v>417</v>
      </c>
      <c r="B108" s="2" t="s">
        <v>278</v>
      </c>
      <c r="C108" s="26" t="s">
        <v>279</v>
      </c>
      <c r="D108" s="2" t="s">
        <v>122</v>
      </c>
      <c r="E108" s="2" t="s">
        <v>123</v>
      </c>
      <c r="F108" s="3" t="s">
        <v>0</v>
      </c>
      <c r="G108" s="3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3">
        <f t="shared" si="74"/>
        <v>39267107</v>
      </c>
      <c r="O108" s="3">
        <f>Админ!O102</f>
        <v>2400000.2999999998</v>
      </c>
      <c r="P108" s="3">
        <f>Админ!P102</f>
        <v>1156409.7</v>
      </c>
      <c r="Q108" s="3">
        <f>Админ!Q102</f>
        <v>35710697</v>
      </c>
      <c r="R108" s="3">
        <f t="shared" si="75"/>
        <v>39632570.100000001</v>
      </c>
      <c r="S108" s="3">
        <f>Админ!S102</f>
        <v>5185667</v>
      </c>
      <c r="T108" s="3">
        <f>Админ!T102</f>
        <v>330999</v>
      </c>
      <c r="U108" s="3">
        <f>Админ!U102</f>
        <v>34115904.100000001</v>
      </c>
      <c r="V108" s="3">
        <f t="shared" si="76"/>
        <v>31526000</v>
      </c>
      <c r="W108" s="3">
        <f>Админ!W102</f>
        <v>0</v>
      </c>
      <c r="X108" s="3">
        <f>Админ!X102</f>
        <v>0</v>
      </c>
      <c r="Y108" s="3">
        <f>Админ!Y102</f>
        <v>31526000</v>
      </c>
      <c r="Z108" s="3">
        <f t="shared" si="77"/>
        <v>31526000</v>
      </c>
      <c r="AA108" s="3">
        <f>Админ!AA102</f>
        <v>0</v>
      </c>
      <c r="AB108" s="3">
        <f>Админ!AB102</f>
        <v>0</v>
      </c>
      <c r="AC108" s="3">
        <f>Админ!AC102</f>
        <v>31526000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f t="shared" si="78"/>
        <v>38872313</v>
      </c>
      <c r="AM108" s="3">
        <f>Админ!AM102</f>
        <v>2301300</v>
      </c>
      <c r="AN108" s="3">
        <f>Админ!AN102</f>
        <v>1147714</v>
      </c>
      <c r="AO108" s="3">
        <f>Админ!AO102</f>
        <v>35423299</v>
      </c>
      <c r="AP108" s="3">
        <f t="shared" si="79"/>
        <v>34171651</v>
      </c>
      <c r="AQ108" s="3">
        <f>Админ!AQ102</f>
        <v>500000</v>
      </c>
      <c r="AR108" s="3">
        <f>Админ!AR102</f>
        <v>31914</v>
      </c>
      <c r="AS108" s="3">
        <f>Админ!AS102</f>
        <v>33639737</v>
      </c>
      <c r="AT108" s="3">
        <f t="shared" si="80"/>
        <v>31526000</v>
      </c>
      <c r="AU108" s="3">
        <f>Админ!AU102</f>
        <v>0</v>
      </c>
      <c r="AV108" s="3">
        <f>Админ!AV102</f>
        <v>0</v>
      </c>
      <c r="AW108" s="3">
        <f>Админ!AW102</f>
        <v>31526000</v>
      </c>
      <c r="AX108" s="3">
        <f t="shared" si="81"/>
        <v>31526000</v>
      </c>
      <c r="AY108" s="3">
        <f>Админ!AY102</f>
        <v>0</v>
      </c>
      <c r="AZ108" s="3">
        <f>Админ!AZ102</f>
        <v>0</v>
      </c>
      <c r="BA108" s="3">
        <f>Админ!BA102</f>
        <v>31526000</v>
      </c>
      <c r="BB108" s="3" t="s">
        <v>78</v>
      </c>
    </row>
    <row r="109" spans="1:54" x14ac:dyDescent="0.2">
      <c r="A109" s="25" t="s">
        <v>0</v>
      </c>
      <c r="B109" s="2" t="s">
        <v>278</v>
      </c>
      <c r="C109" s="26" t="s">
        <v>0</v>
      </c>
      <c r="D109" s="2" t="s">
        <v>122</v>
      </c>
      <c r="E109" s="2" t="s">
        <v>123</v>
      </c>
      <c r="F109" s="3" t="s">
        <v>0</v>
      </c>
      <c r="G109" s="3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3">
        <f t="shared" si="74"/>
        <v>2797967</v>
      </c>
      <c r="O109" s="3">
        <f>Админ!O103</f>
        <v>2400000.2999999998</v>
      </c>
      <c r="P109" s="3">
        <f>Админ!P103</f>
        <v>208695.7</v>
      </c>
      <c r="Q109" s="3">
        <f>Админ!Q103</f>
        <v>189271</v>
      </c>
      <c r="R109" s="3">
        <f t="shared" si="75"/>
        <v>5936570.0999999996</v>
      </c>
      <c r="S109" s="3">
        <f>Админ!S103</f>
        <v>5185667</v>
      </c>
      <c r="T109" s="3">
        <f>Админ!T103</f>
        <v>330999</v>
      </c>
      <c r="U109" s="3">
        <f>Админ!U103</f>
        <v>419904.1</v>
      </c>
      <c r="V109" s="3">
        <f t="shared" si="76"/>
        <v>0</v>
      </c>
      <c r="W109" s="3">
        <f>Админ!W103</f>
        <v>0</v>
      </c>
      <c r="X109" s="3">
        <f>Админ!X103</f>
        <v>0</v>
      </c>
      <c r="Y109" s="3">
        <f>Админ!Y103</f>
        <v>0</v>
      </c>
      <c r="Z109" s="3">
        <f t="shared" si="77"/>
        <v>0</v>
      </c>
      <c r="AA109" s="3">
        <f>Админ!AA103</f>
        <v>0</v>
      </c>
      <c r="AB109" s="3">
        <f>Админ!AB103</f>
        <v>0</v>
      </c>
      <c r="AC109" s="3">
        <f>Админ!AC103</f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f t="shared" si="78"/>
        <v>2689473</v>
      </c>
      <c r="AM109" s="3">
        <f>Админ!AM103</f>
        <v>2301300</v>
      </c>
      <c r="AN109" s="3">
        <f>Админ!AN103</f>
        <v>200000</v>
      </c>
      <c r="AO109" s="3">
        <f>Админ!AO103</f>
        <v>188173</v>
      </c>
      <c r="AP109" s="3">
        <f t="shared" si="79"/>
        <v>571951</v>
      </c>
      <c r="AQ109" s="3">
        <f>Админ!AQ103</f>
        <v>500000</v>
      </c>
      <c r="AR109" s="3">
        <f>Админ!AR103</f>
        <v>31914</v>
      </c>
      <c r="AS109" s="3">
        <f>Админ!AS103</f>
        <v>40037</v>
      </c>
      <c r="AT109" s="3">
        <f t="shared" si="80"/>
        <v>0</v>
      </c>
      <c r="AU109" s="3">
        <f>Админ!AU103</f>
        <v>0</v>
      </c>
      <c r="AV109" s="3">
        <f>Админ!AV103</f>
        <v>0</v>
      </c>
      <c r="AW109" s="3">
        <f>Админ!AW103</f>
        <v>0</v>
      </c>
      <c r="AX109" s="3">
        <f t="shared" si="81"/>
        <v>0</v>
      </c>
      <c r="AY109" s="3">
        <f>Админ!AY103</f>
        <v>0</v>
      </c>
      <c r="AZ109" s="3">
        <f>Админ!AZ103</f>
        <v>0</v>
      </c>
      <c r="BA109" s="3">
        <f>Админ!BA103</f>
        <v>0</v>
      </c>
      <c r="BB109" s="3" t="s">
        <v>0</v>
      </c>
    </row>
    <row r="110" spans="1:54" x14ac:dyDescent="0.2">
      <c r="A110" s="25" t="s">
        <v>0</v>
      </c>
      <c r="B110" s="2" t="s">
        <v>278</v>
      </c>
      <c r="C110" s="26" t="s">
        <v>0</v>
      </c>
      <c r="D110" s="2" t="s">
        <v>122</v>
      </c>
      <c r="E110" s="2" t="s">
        <v>123</v>
      </c>
      <c r="F110" s="3" t="s">
        <v>0</v>
      </c>
      <c r="G110" s="3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3">
        <f t="shared" si="74"/>
        <v>593708.9</v>
      </c>
      <c r="O110" s="3">
        <f>Админ!O104</f>
        <v>0</v>
      </c>
      <c r="P110" s="3">
        <f>Админ!P104</f>
        <v>0</v>
      </c>
      <c r="Q110" s="3">
        <f>Админ!Q104</f>
        <v>593708.9</v>
      </c>
      <c r="R110" s="3">
        <f t="shared" si="75"/>
        <v>2339615.7000000002</v>
      </c>
      <c r="S110" s="3">
        <f>Админ!S104</f>
        <v>0</v>
      </c>
      <c r="T110" s="3">
        <f>Админ!T104</f>
        <v>0</v>
      </c>
      <c r="U110" s="3">
        <f>Админ!U104</f>
        <v>2339615.7000000002</v>
      </c>
      <c r="V110" s="3">
        <f t="shared" si="76"/>
        <v>0</v>
      </c>
      <c r="W110" s="3">
        <f>Админ!W104</f>
        <v>0</v>
      </c>
      <c r="X110" s="3">
        <f>Админ!X104</f>
        <v>0</v>
      </c>
      <c r="Y110" s="3">
        <f>Админ!Y104</f>
        <v>0</v>
      </c>
      <c r="Z110" s="3">
        <f t="shared" si="77"/>
        <v>0</v>
      </c>
      <c r="AA110" s="3">
        <f>Админ!AA104</f>
        <v>0</v>
      </c>
      <c r="AB110" s="3">
        <f>Админ!AB104</f>
        <v>0</v>
      </c>
      <c r="AC110" s="3">
        <f>Админ!AC104</f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f t="shared" si="78"/>
        <v>593708.9</v>
      </c>
      <c r="AM110" s="3">
        <f>Админ!AM104</f>
        <v>0</v>
      </c>
      <c r="AN110" s="3">
        <f>Админ!AN104</f>
        <v>0</v>
      </c>
      <c r="AO110" s="3">
        <f>Админ!AO104</f>
        <v>593708.9</v>
      </c>
      <c r="AP110" s="3">
        <f t="shared" si="79"/>
        <v>2339615.7000000002</v>
      </c>
      <c r="AQ110" s="3">
        <f>Админ!AQ104</f>
        <v>0</v>
      </c>
      <c r="AR110" s="3">
        <f>Админ!AR104</f>
        <v>0</v>
      </c>
      <c r="AS110" s="3">
        <f>Админ!AS104</f>
        <v>2339615.7000000002</v>
      </c>
      <c r="AT110" s="3">
        <f t="shared" si="80"/>
        <v>0</v>
      </c>
      <c r="AU110" s="3">
        <f>Админ!AU104</f>
        <v>0</v>
      </c>
      <c r="AV110" s="3">
        <f>Админ!AV104</f>
        <v>0</v>
      </c>
      <c r="AW110" s="3">
        <f>Админ!AW104</f>
        <v>0</v>
      </c>
      <c r="AX110" s="3">
        <f t="shared" si="81"/>
        <v>0</v>
      </c>
      <c r="AY110" s="3">
        <f>Админ!AY104</f>
        <v>0</v>
      </c>
      <c r="AZ110" s="3">
        <f>Админ!AZ104</f>
        <v>0</v>
      </c>
      <c r="BA110" s="3">
        <f>Админ!BA104</f>
        <v>0</v>
      </c>
      <c r="BB110" s="3" t="s">
        <v>0</v>
      </c>
    </row>
    <row r="111" spans="1:54" ht="146.25" x14ac:dyDescent="0.2">
      <c r="A111" s="8" t="s">
        <v>418</v>
      </c>
      <c r="B111" s="2" t="s">
        <v>280</v>
      </c>
      <c r="C111" s="2" t="s">
        <v>281</v>
      </c>
      <c r="D111" s="2" t="s">
        <v>122</v>
      </c>
      <c r="E111" s="2" t="s">
        <v>123</v>
      </c>
      <c r="F111" s="3" t="s">
        <v>0</v>
      </c>
      <c r="G111" s="3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3">
        <f t="shared" si="74"/>
        <v>131224</v>
      </c>
      <c r="O111" s="3">
        <f>Админ!O105</f>
        <v>0</v>
      </c>
      <c r="P111" s="3">
        <f>Админ!P105</f>
        <v>0</v>
      </c>
      <c r="Q111" s="3">
        <f>Админ!Q105</f>
        <v>131224</v>
      </c>
      <c r="R111" s="3">
        <f t="shared" si="75"/>
        <v>30000</v>
      </c>
      <c r="S111" s="3">
        <f>Админ!S105</f>
        <v>0</v>
      </c>
      <c r="T111" s="3">
        <f>Админ!T105</f>
        <v>0</v>
      </c>
      <c r="U111" s="3">
        <f>Админ!U105</f>
        <v>30000</v>
      </c>
      <c r="V111" s="3">
        <f t="shared" si="76"/>
        <v>30000</v>
      </c>
      <c r="W111" s="3">
        <f>Админ!W105</f>
        <v>0</v>
      </c>
      <c r="X111" s="3">
        <f>Админ!X105</f>
        <v>0</v>
      </c>
      <c r="Y111" s="3">
        <f>Админ!Y105</f>
        <v>30000</v>
      </c>
      <c r="Z111" s="3">
        <f t="shared" si="77"/>
        <v>30000</v>
      </c>
      <c r="AA111" s="3">
        <f>Админ!AA105</f>
        <v>0</v>
      </c>
      <c r="AB111" s="3">
        <f>Админ!AB105</f>
        <v>0</v>
      </c>
      <c r="AC111" s="3">
        <f>Админ!AC105</f>
        <v>30000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f t="shared" si="78"/>
        <v>131224</v>
      </c>
      <c r="AM111" s="3">
        <f>Админ!AM105</f>
        <v>0</v>
      </c>
      <c r="AN111" s="3">
        <f>Админ!AN105</f>
        <v>0</v>
      </c>
      <c r="AO111" s="3">
        <f>Админ!AO105</f>
        <v>131224</v>
      </c>
      <c r="AP111" s="3">
        <f t="shared" si="79"/>
        <v>30000</v>
      </c>
      <c r="AQ111" s="3">
        <f>Админ!AQ105</f>
        <v>0</v>
      </c>
      <c r="AR111" s="3">
        <f>Админ!AR105</f>
        <v>0</v>
      </c>
      <c r="AS111" s="3">
        <f>Админ!AS105</f>
        <v>30000</v>
      </c>
      <c r="AT111" s="3">
        <f t="shared" si="80"/>
        <v>30000</v>
      </c>
      <c r="AU111" s="3">
        <f>Админ!AU105</f>
        <v>0</v>
      </c>
      <c r="AV111" s="3">
        <f>Админ!AV105</f>
        <v>0</v>
      </c>
      <c r="AW111" s="3">
        <f>Админ!AW105</f>
        <v>30000</v>
      </c>
      <c r="AX111" s="3">
        <f t="shared" si="81"/>
        <v>30000</v>
      </c>
      <c r="AY111" s="3">
        <f>Админ!AY105</f>
        <v>0</v>
      </c>
      <c r="AZ111" s="3">
        <f>Админ!AZ105</f>
        <v>0</v>
      </c>
      <c r="BA111" s="3">
        <f>Админ!BA105</f>
        <v>30000</v>
      </c>
      <c r="BB111" s="3" t="s">
        <v>78</v>
      </c>
    </row>
    <row r="112" spans="1:54" x14ac:dyDescent="0.2">
      <c r="A112" s="25" t="s">
        <v>419</v>
      </c>
      <c r="B112" s="2" t="s">
        <v>282</v>
      </c>
      <c r="C112" s="26" t="s">
        <v>283</v>
      </c>
      <c r="D112" s="2" t="s">
        <v>130</v>
      </c>
      <c r="E112" s="2" t="s">
        <v>284</v>
      </c>
      <c r="F112" s="3" t="s">
        <v>0</v>
      </c>
      <c r="G112" s="3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3">
        <f t="shared" si="74"/>
        <v>221978048.5</v>
      </c>
      <c r="O112" s="3">
        <f>Админ!O106</f>
        <v>0</v>
      </c>
      <c r="P112" s="3">
        <f>Админ!P106</f>
        <v>190732200.80000001</v>
      </c>
      <c r="Q112" s="3">
        <f>Админ!Q106</f>
        <v>31245847.699999999</v>
      </c>
      <c r="R112" s="3">
        <f t="shared" si="75"/>
        <v>20915000</v>
      </c>
      <c r="S112" s="3">
        <f>Админ!S106</f>
        <v>0</v>
      </c>
      <c r="T112" s="3">
        <f>Админ!T106</f>
        <v>0</v>
      </c>
      <c r="U112" s="3">
        <f>Админ!U106</f>
        <v>20915000</v>
      </c>
      <c r="V112" s="3">
        <f t="shared" si="76"/>
        <v>22653277</v>
      </c>
      <c r="W112" s="3">
        <f>Админ!W106</f>
        <v>2585775</v>
      </c>
      <c r="X112" s="3">
        <f>Админ!X106</f>
        <v>26119</v>
      </c>
      <c r="Y112" s="3">
        <f>Админ!Y106</f>
        <v>20041383</v>
      </c>
      <c r="Z112" s="3">
        <f t="shared" si="77"/>
        <v>20015000</v>
      </c>
      <c r="AA112" s="3">
        <f>Админ!AA106</f>
        <v>0</v>
      </c>
      <c r="AB112" s="3">
        <f>Админ!AB106</f>
        <v>0</v>
      </c>
      <c r="AC112" s="3">
        <f>Админ!AC106</f>
        <v>20015000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f t="shared" si="78"/>
        <v>21389502</v>
      </c>
      <c r="AM112" s="3">
        <f>Админ!AM106</f>
        <v>0</v>
      </c>
      <c r="AN112" s="3">
        <f>Админ!AN106</f>
        <v>302532</v>
      </c>
      <c r="AO112" s="3">
        <f>Админ!AO106</f>
        <v>21086970</v>
      </c>
      <c r="AP112" s="3">
        <f t="shared" si="79"/>
        <v>20915000</v>
      </c>
      <c r="AQ112" s="3">
        <f>Админ!AQ106</f>
        <v>0</v>
      </c>
      <c r="AR112" s="3">
        <f>Админ!AR106</f>
        <v>0</v>
      </c>
      <c r="AS112" s="3">
        <f>Админ!AS106</f>
        <v>20915000</v>
      </c>
      <c r="AT112" s="3">
        <f t="shared" si="80"/>
        <v>20015000</v>
      </c>
      <c r="AU112" s="3">
        <f>Админ!AU106</f>
        <v>0</v>
      </c>
      <c r="AV112" s="3">
        <f>Админ!AV106</f>
        <v>0</v>
      </c>
      <c r="AW112" s="3">
        <f>Админ!AW106</f>
        <v>20015000</v>
      </c>
      <c r="AX112" s="3">
        <f t="shared" si="81"/>
        <v>20015000</v>
      </c>
      <c r="AY112" s="3">
        <f>Админ!AY106</f>
        <v>0</v>
      </c>
      <c r="AZ112" s="3">
        <f>Админ!AZ106</f>
        <v>0</v>
      </c>
      <c r="BA112" s="3">
        <f>Админ!BA106</f>
        <v>20015000</v>
      </c>
      <c r="BB112" s="3" t="s">
        <v>78</v>
      </c>
    </row>
    <row r="113" spans="1:54" x14ac:dyDescent="0.2">
      <c r="A113" s="25" t="s">
        <v>0</v>
      </c>
      <c r="B113" s="2" t="s">
        <v>282</v>
      </c>
      <c r="C113" s="26" t="s">
        <v>0</v>
      </c>
      <c r="D113" s="2" t="s">
        <v>130</v>
      </c>
      <c r="E113" s="2" t="s">
        <v>146</v>
      </c>
      <c r="F113" s="3" t="s">
        <v>0</v>
      </c>
      <c r="G113" s="3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3">
        <f t="shared" si="74"/>
        <v>0</v>
      </c>
      <c r="O113" s="3">
        <f>Админ!O107</f>
        <v>0</v>
      </c>
      <c r="P113" s="3">
        <f>Админ!P107</f>
        <v>0</v>
      </c>
      <c r="Q113" s="3">
        <f>Админ!Q107</f>
        <v>0</v>
      </c>
      <c r="R113" s="3">
        <f t="shared" si="75"/>
        <v>0</v>
      </c>
      <c r="S113" s="3">
        <f>Админ!S107</f>
        <v>0</v>
      </c>
      <c r="T113" s="3">
        <f>Админ!T107</f>
        <v>0</v>
      </c>
      <c r="U113" s="3">
        <f>Админ!U107</f>
        <v>0</v>
      </c>
      <c r="V113" s="3">
        <f t="shared" si="76"/>
        <v>2638277</v>
      </c>
      <c r="W113" s="3">
        <f>Админ!W107</f>
        <v>2585775</v>
      </c>
      <c r="X113" s="3">
        <f>Админ!X107</f>
        <v>26119</v>
      </c>
      <c r="Y113" s="3">
        <f>Админ!Y107</f>
        <v>26383</v>
      </c>
      <c r="Z113" s="3" t="e">
        <f t="shared" si="77"/>
        <v>#VALUE!</v>
      </c>
      <c r="AA113" s="3">
        <f>Админ!AA107</f>
        <v>0</v>
      </c>
      <c r="AB113" s="3">
        <f>Админ!AB107</f>
        <v>0</v>
      </c>
      <c r="AC113" s="3" t="str">
        <f>Админ!AC107</f>
        <v/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f t="shared" si="78"/>
        <v>0</v>
      </c>
      <c r="AM113" s="3">
        <f>Админ!AM107</f>
        <v>0</v>
      </c>
      <c r="AN113" s="3">
        <f>Админ!AN107</f>
        <v>0</v>
      </c>
      <c r="AO113" s="3">
        <f>Админ!AO107</f>
        <v>0</v>
      </c>
      <c r="AP113" s="3">
        <f t="shared" si="79"/>
        <v>0</v>
      </c>
      <c r="AQ113" s="3">
        <f>Админ!AQ107</f>
        <v>0</v>
      </c>
      <c r="AR113" s="3">
        <f>Админ!AR107</f>
        <v>0</v>
      </c>
      <c r="AS113" s="3">
        <f>Админ!AS107</f>
        <v>0</v>
      </c>
      <c r="AT113" s="3">
        <f t="shared" si="80"/>
        <v>0</v>
      </c>
      <c r="AU113" s="3">
        <f>Админ!AU107</f>
        <v>0</v>
      </c>
      <c r="AV113" s="3">
        <f>Админ!AV107</f>
        <v>0</v>
      </c>
      <c r="AW113" s="3">
        <f>Админ!AW107</f>
        <v>0</v>
      </c>
      <c r="AX113" s="3">
        <f t="shared" si="81"/>
        <v>0</v>
      </c>
      <c r="AY113" s="3">
        <f>Админ!AY107</f>
        <v>0</v>
      </c>
      <c r="AZ113" s="3">
        <f>Админ!AZ107</f>
        <v>0</v>
      </c>
      <c r="BA113" s="3">
        <f>Админ!BA107</f>
        <v>0</v>
      </c>
      <c r="BB113" s="3" t="s">
        <v>0</v>
      </c>
    </row>
    <row r="114" spans="1:54" ht="33.75" x14ac:dyDescent="0.2">
      <c r="A114" s="8" t="s">
        <v>420</v>
      </c>
      <c r="B114" s="2" t="s">
        <v>285</v>
      </c>
      <c r="C114" s="2" t="s">
        <v>286</v>
      </c>
      <c r="D114" s="2" t="s">
        <v>287</v>
      </c>
      <c r="E114" s="2" t="s">
        <v>288</v>
      </c>
      <c r="F114" s="3" t="s">
        <v>0</v>
      </c>
      <c r="G114" s="3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3">
        <f t="shared" si="74"/>
        <v>1333102.1000000001</v>
      </c>
      <c r="O114" s="3">
        <f>Админ!O108</f>
        <v>0</v>
      </c>
      <c r="P114" s="3">
        <f>Админ!P108</f>
        <v>0</v>
      </c>
      <c r="Q114" s="3">
        <f>Админ!Q108</f>
        <v>1333102.1000000001</v>
      </c>
      <c r="R114" s="3">
        <f t="shared" si="75"/>
        <v>1594148.2</v>
      </c>
      <c r="S114" s="3">
        <f>Админ!S108</f>
        <v>0</v>
      </c>
      <c r="T114" s="3">
        <f>Админ!T108</f>
        <v>0</v>
      </c>
      <c r="U114" s="3">
        <f>Админ!U108</f>
        <v>1594148.2</v>
      </c>
      <c r="V114" s="3">
        <f t="shared" si="76"/>
        <v>396192.4</v>
      </c>
      <c r="W114" s="3">
        <f>Админ!W108</f>
        <v>0</v>
      </c>
      <c r="X114" s="3">
        <f>Админ!X108</f>
        <v>0</v>
      </c>
      <c r="Y114" s="3">
        <f>Админ!Y108</f>
        <v>396192.4</v>
      </c>
      <c r="Z114" s="3">
        <f t="shared" si="77"/>
        <v>396192.4</v>
      </c>
      <c r="AA114" s="3">
        <f>Админ!AA108</f>
        <v>0</v>
      </c>
      <c r="AB114" s="3">
        <f>Админ!AB108</f>
        <v>0</v>
      </c>
      <c r="AC114" s="3">
        <f>Админ!AC108</f>
        <v>396192.4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f t="shared" si="78"/>
        <v>1333102.1000000001</v>
      </c>
      <c r="AM114" s="3">
        <f>Админ!AM108</f>
        <v>0</v>
      </c>
      <c r="AN114" s="3">
        <f>Админ!AN108</f>
        <v>0</v>
      </c>
      <c r="AO114" s="3">
        <f>Админ!AO108</f>
        <v>1333102.1000000001</v>
      </c>
      <c r="AP114" s="3">
        <f t="shared" si="79"/>
        <v>1494148.2</v>
      </c>
      <c r="AQ114" s="3">
        <f>Админ!AQ108</f>
        <v>0</v>
      </c>
      <c r="AR114" s="3">
        <f>Админ!AR108</f>
        <v>0</v>
      </c>
      <c r="AS114" s="3">
        <f>Админ!AS108</f>
        <v>1494148.2</v>
      </c>
      <c r="AT114" s="3">
        <f t="shared" si="80"/>
        <v>396192.4</v>
      </c>
      <c r="AU114" s="3">
        <f>Админ!AU108</f>
        <v>0</v>
      </c>
      <c r="AV114" s="3">
        <f>Админ!AV108</f>
        <v>0</v>
      </c>
      <c r="AW114" s="3">
        <f>Админ!AW108</f>
        <v>396192.4</v>
      </c>
      <c r="AX114" s="3">
        <f t="shared" si="81"/>
        <v>396192.4</v>
      </c>
      <c r="AY114" s="3">
        <f>Админ!AY108</f>
        <v>0</v>
      </c>
      <c r="AZ114" s="3">
        <f>Админ!AZ108</f>
        <v>0</v>
      </c>
      <c r="BA114" s="3">
        <f>Админ!BA108</f>
        <v>396192.4</v>
      </c>
      <c r="BB114" s="3" t="s">
        <v>78</v>
      </c>
    </row>
    <row r="115" spans="1:54" ht="101.25" x14ac:dyDescent="0.2">
      <c r="A115" s="8" t="s">
        <v>421</v>
      </c>
      <c r="B115" s="2" t="s">
        <v>289</v>
      </c>
      <c r="C115" s="2" t="s">
        <v>290</v>
      </c>
      <c r="D115" s="2" t="s">
        <v>114</v>
      </c>
      <c r="E115" s="2" t="s">
        <v>288</v>
      </c>
      <c r="F115" s="3" t="s">
        <v>0</v>
      </c>
      <c r="G115" s="3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3">
        <f t="shared" si="74"/>
        <v>1450000</v>
      </c>
      <c r="O115" s="3">
        <f>Админ!O109</f>
        <v>0</v>
      </c>
      <c r="P115" s="3">
        <f>Админ!P109</f>
        <v>0</v>
      </c>
      <c r="Q115" s="3">
        <f>Админ!Q109</f>
        <v>1450000</v>
      </c>
      <c r="R115" s="3">
        <f t="shared" si="75"/>
        <v>1300000</v>
      </c>
      <c r="S115" s="3">
        <f>Админ!S109</f>
        <v>0</v>
      </c>
      <c r="T115" s="3">
        <f>Админ!T109</f>
        <v>0</v>
      </c>
      <c r="U115" s="3">
        <f>Админ!U109</f>
        <v>1300000</v>
      </c>
      <c r="V115" s="3">
        <f t="shared" si="76"/>
        <v>700000</v>
      </c>
      <c r="W115" s="3">
        <f>Админ!W109</f>
        <v>0</v>
      </c>
      <c r="X115" s="3">
        <f>Админ!X109</f>
        <v>0</v>
      </c>
      <c r="Y115" s="3">
        <f>Админ!Y109</f>
        <v>700000</v>
      </c>
      <c r="Z115" s="3">
        <f t="shared" si="77"/>
        <v>700000</v>
      </c>
      <c r="AA115" s="3">
        <f>Админ!AA109</f>
        <v>0</v>
      </c>
      <c r="AB115" s="3">
        <f>Админ!AB109</f>
        <v>0</v>
      </c>
      <c r="AC115" s="3">
        <f>Админ!AC109</f>
        <v>700000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f t="shared" si="78"/>
        <v>1150000</v>
      </c>
      <c r="AM115" s="3">
        <f>Админ!AM109</f>
        <v>0</v>
      </c>
      <c r="AN115" s="3">
        <f>Админ!AN109</f>
        <v>0</v>
      </c>
      <c r="AO115" s="3">
        <f>Админ!AO109</f>
        <v>1150000</v>
      </c>
      <c r="AP115" s="3">
        <f t="shared" si="79"/>
        <v>1000000</v>
      </c>
      <c r="AQ115" s="3">
        <f>Админ!AQ109</f>
        <v>0</v>
      </c>
      <c r="AR115" s="3">
        <f>Админ!AR109</f>
        <v>0</v>
      </c>
      <c r="AS115" s="3">
        <f>Админ!AS109</f>
        <v>1000000</v>
      </c>
      <c r="AT115" s="3">
        <f t="shared" si="80"/>
        <v>400000</v>
      </c>
      <c r="AU115" s="3">
        <f>Админ!AU109</f>
        <v>0</v>
      </c>
      <c r="AV115" s="3">
        <f>Админ!AV109</f>
        <v>0</v>
      </c>
      <c r="AW115" s="3">
        <f>Админ!AW109</f>
        <v>400000</v>
      </c>
      <c r="AX115" s="3">
        <f t="shared" si="81"/>
        <v>400000</v>
      </c>
      <c r="AY115" s="3">
        <f>Админ!AY109</f>
        <v>0</v>
      </c>
      <c r="AZ115" s="3">
        <f>Админ!AZ109</f>
        <v>0</v>
      </c>
      <c r="BA115" s="3">
        <f>Админ!BA109</f>
        <v>400000</v>
      </c>
      <c r="BB115" s="3" t="s">
        <v>78</v>
      </c>
    </row>
    <row r="116" spans="1:54" x14ac:dyDescent="0.2">
      <c r="A116" s="25" t="s">
        <v>422</v>
      </c>
      <c r="B116" s="2" t="s">
        <v>291</v>
      </c>
      <c r="C116" s="26" t="s">
        <v>292</v>
      </c>
      <c r="D116" s="2" t="s">
        <v>287</v>
      </c>
      <c r="E116" s="2" t="s">
        <v>288</v>
      </c>
      <c r="F116" s="3" t="s">
        <v>0</v>
      </c>
      <c r="G116" s="3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3">
        <f t="shared" si="74"/>
        <v>25013985</v>
      </c>
      <c r="O116" s="3">
        <f>Админ!O110</f>
        <v>227293.4</v>
      </c>
      <c r="P116" s="3">
        <f>Админ!P110</f>
        <v>5072277.9000000004</v>
      </c>
      <c r="Q116" s="3">
        <f>Админ!Q110</f>
        <v>19714413.699999999</v>
      </c>
      <c r="R116" s="3">
        <f t="shared" si="75"/>
        <v>19895096</v>
      </c>
      <c r="S116" s="3">
        <f>Админ!S110</f>
        <v>60316</v>
      </c>
      <c r="T116" s="3">
        <f>Админ!T110</f>
        <v>3850</v>
      </c>
      <c r="U116" s="3">
        <f>Админ!U110</f>
        <v>19830930</v>
      </c>
      <c r="V116" s="3">
        <f t="shared" si="76"/>
        <v>3126100</v>
      </c>
      <c r="W116" s="3">
        <f>Админ!W110</f>
        <v>0</v>
      </c>
      <c r="X116" s="3">
        <f>Админ!X110</f>
        <v>0</v>
      </c>
      <c r="Y116" s="3">
        <f>Админ!Y110</f>
        <v>3126100</v>
      </c>
      <c r="Z116" s="3">
        <f t="shared" si="77"/>
        <v>3126100</v>
      </c>
      <c r="AA116" s="3">
        <f>Админ!AA110</f>
        <v>0</v>
      </c>
      <c r="AB116" s="3">
        <f>Админ!AB110</f>
        <v>0</v>
      </c>
      <c r="AC116" s="3">
        <f>Админ!AC110</f>
        <v>3126100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f t="shared" si="78"/>
        <v>20905990</v>
      </c>
      <c r="AM116" s="3">
        <f>Админ!AM110</f>
        <v>227293.4</v>
      </c>
      <c r="AN116" s="3">
        <f>Админ!AN110</f>
        <v>5072277.9000000004</v>
      </c>
      <c r="AO116" s="3">
        <f>Админ!AO110</f>
        <v>15606418.699999999</v>
      </c>
      <c r="AP116" s="3">
        <f t="shared" si="79"/>
        <v>14895096</v>
      </c>
      <c r="AQ116" s="3">
        <f>Админ!AQ110</f>
        <v>60316</v>
      </c>
      <c r="AR116" s="3">
        <f>Админ!AR110</f>
        <v>3850</v>
      </c>
      <c r="AS116" s="3">
        <f>Админ!AS110</f>
        <v>14830930</v>
      </c>
      <c r="AT116" s="3">
        <f t="shared" si="80"/>
        <v>3126100</v>
      </c>
      <c r="AU116" s="3">
        <f>Админ!AU110</f>
        <v>0</v>
      </c>
      <c r="AV116" s="3">
        <f>Админ!AV110</f>
        <v>0</v>
      </c>
      <c r="AW116" s="3">
        <f>Админ!AW110</f>
        <v>3126100</v>
      </c>
      <c r="AX116" s="3">
        <f t="shared" si="81"/>
        <v>3126100</v>
      </c>
      <c r="AY116" s="3">
        <f>Админ!AY110</f>
        <v>0</v>
      </c>
      <c r="AZ116" s="3">
        <f>Админ!AZ110</f>
        <v>0</v>
      </c>
      <c r="BA116" s="3">
        <f>Админ!BA110</f>
        <v>3126100</v>
      </c>
      <c r="BB116" s="3" t="s">
        <v>78</v>
      </c>
    </row>
    <row r="117" spans="1:54" x14ac:dyDescent="0.2">
      <c r="A117" s="25" t="s">
        <v>0</v>
      </c>
      <c r="B117" s="2" t="s">
        <v>291</v>
      </c>
      <c r="C117" s="26" t="s">
        <v>0</v>
      </c>
      <c r="D117" s="2" t="s">
        <v>287</v>
      </c>
      <c r="E117" s="2" t="s">
        <v>288</v>
      </c>
      <c r="F117" s="3" t="s">
        <v>0</v>
      </c>
      <c r="G117" s="3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3">
        <f t="shared" si="74"/>
        <v>265654</v>
      </c>
      <c r="O117" s="3">
        <f>Админ!O111</f>
        <v>227293.4</v>
      </c>
      <c r="P117" s="3">
        <f>Админ!P111</f>
        <v>19764.599999999999</v>
      </c>
      <c r="Q117" s="3">
        <f>Админ!Q111</f>
        <v>18596</v>
      </c>
      <c r="R117" s="3">
        <f t="shared" si="75"/>
        <v>68996</v>
      </c>
      <c r="S117" s="3">
        <f>Админ!S111</f>
        <v>60316</v>
      </c>
      <c r="T117" s="3">
        <f>Админ!T111</f>
        <v>3850</v>
      </c>
      <c r="U117" s="3">
        <f>Админ!U111</f>
        <v>4830</v>
      </c>
      <c r="V117" s="3">
        <f t="shared" si="76"/>
        <v>0</v>
      </c>
      <c r="W117" s="3">
        <f>Админ!W111</f>
        <v>0</v>
      </c>
      <c r="X117" s="3">
        <f>Админ!X111</f>
        <v>0</v>
      </c>
      <c r="Y117" s="3">
        <f>Админ!Y111</f>
        <v>0</v>
      </c>
      <c r="Z117" s="3">
        <f t="shared" si="77"/>
        <v>0</v>
      </c>
      <c r="AA117" s="3">
        <f>Админ!AA111</f>
        <v>0</v>
      </c>
      <c r="AB117" s="3">
        <f>Админ!AB111</f>
        <v>0</v>
      </c>
      <c r="AC117" s="3">
        <f>Админ!AC111</f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f t="shared" si="78"/>
        <v>265654</v>
      </c>
      <c r="AM117" s="3">
        <f>Админ!AM111</f>
        <v>227293.4</v>
      </c>
      <c r="AN117" s="3">
        <f>Админ!AN111</f>
        <v>19764.599999999999</v>
      </c>
      <c r="AO117" s="3">
        <f>Админ!AO111</f>
        <v>18596</v>
      </c>
      <c r="AP117" s="3">
        <f t="shared" si="79"/>
        <v>68996</v>
      </c>
      <c r="AQ117" s="3">
        <f>Админ!AQ111</f>
        <v>60316</v>
      </c>
      <c r="AR117" s="3">
        <f>Админ!AR111</f>
        <v>3850</v>
      </c>
      <c r="AS117" s="3">
        <f>Админ!AS111</f>
        <v>4830</v>
      </c>
      <c r="AT117" s="3">
        <f t="shared" si="80"/>
        <v>0</v>
      </c>
      <c r="AU117" s="3">
        <f>Админ!AU111</f>
        <v>0</v>
      </c>
      <c r="AV117" s="3">
        <f>Админ!AV111</f>
        <v>0</v>
      </c>
      <c r="AW117" s="3">
        <f>Админ!AW111</f>
        <v>0</v>
      </c>
      <c r="AX117" s="3">
        <f t="shared" si="81"/>
        <v>0</v>
      </c>
      <c r="AY117" s="3">
        <f>Админ!AY111</f>
        <v>0</v>
      </c>
      <c r="AZ117" s="3">
        <f>Админ!AZ111</f>
        <v>0</v>
      </c>
      <c r="BA117" s="3">
        <f>Админ!BA111</f>
        <v>0</v>
      </c>
      <c r="BB117" s="3" t="s">
        <v>0</v>
      </c>
    </row>
    <row r="118" spans="1:54" x14ac:dyDescent="0.2">
      <c r="A118" s="25" t="s">
        <v>423</v>
      </c>
      <c r="B118" s="2" t="s">
        <v>293</v>
      </c>
      <c r="C118" s="26" t="s">
        <v>294</v>
      </c>
      <c r="D118" s="2" t="s">
        <v>287</v>
      </c>
      <c r="E118" s="2" t="s">
        <v>288</v>
      </c>
      <c r="F118" s="3" t="s">
        <v>0</v>
      </c>
      <c r="G118" s="3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3">
        <f t="shared" si="74"/>
        <v>11220236.500000002</v>
      </c>
      <c r="O118" s="3">
        <f>Админ!O112</f>
        <v>10702923.800000001</v>
      </c>
      <c r="P118" s="3">
        <f>Админ!P112</f>
        <v>108110.3</v>
      </c>
      <c r="Q118" s="3">
        <f>Админ!Q112</f>
        <v>409202.4</v>
      </c>
      <c r="R118" s="3">
        <f t="shared" si="75"/>
        <v>11028829.700000001</v>
      </c>
      <c r="S118" s="3">
        <f>Админ!S112</f>
        <v>10515326</v>
      </c>
      <c r="T118" s="3">
        <f>Админ!T112</f>
        <v>106215.4</v>
      </c>
      <c r="U118" s="3">
        <f>Админ!U112</f>
        <v>407288.3</v>
      </c>
      <c r="V118" s="3">
        <f t="shared" si="76"/>
        <v>10341184.199999999</v>
      </c>
      <c r="W118" s="3">
        <f>Админ!W112</f>
        <v>10037384.699999999</v>
      </c>
      <c r="X118" s="3">
        <f>Админ!X112</f>
        <v>101387.7</v>
      </c>
      <c r="Y118" s="3">
        <f>Админ!Y112</f>
        <v>202411.8</v>
      </c>
      <c r="Z118" s="3">
        <f t="shared" si="77"/>
        <v>100000</v>
      </c>
      <c r="AA118" s="3">
        <f>Админ!AA112</f>
        <v>0</v>
      </c>
      <c r="AB118" s="3">
        <f>Админ!AB112</f>
        <v>0</v>
      </c>
      <c r="AC118" s="3">
        <f>Админ!AC112</f>
        <v>100000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f t="shared" si="78"/>
        <v>11220236.500000002</v>
      </c>
      <c r="AM118" s="3">
        <f>Админ!AM112</f>
        <v>10702923.800000001</v>
      </c>
      <c r="AN118" s="3">
        <f>Админ!AN112</f>
        <v>108110.3</v>
      </c>
      <c r="AO118" s="3">
        <f>Админ!AO112</f>
        <v>409202.4</v>
      </c>
      <c r="AP118" s="3">
        <f t="shared" si="79"/>
        <v>11028829.700000001</v>
      </c>
      <c r="AQ118" s="3">
        <f>Админ!AQ112</f>
        <v>10515326</v>
      </c>
      <c r="AR118" s="3">
        <f>Админ!AR112</f>
        <v>106215.4</v>
      </c>
      <c r="AS118" s="3">
        <f>Админ!AS112</f>
        <v>407288.3</v>
      </c>
      <c r="AT118" s="3">
        <f t="shared" si="80"/>
        <v>10341184.199999999</v>
      </c>
      <c r="AU118" s="3">
        <f>Админ!AU112</f>
        <v>10037384.699999999</v>
      </c>
      <c r="AV118" s="3">
        <f>Админ!AV112</f>
        <v>101387.7</v>
      </c>
      <c r="AW118" s="3">
        <f>Админ!AW112</f>
        <v>202411.8</v>
      </c>
      <c r="AX118" s="3">
        <f t="shared" si="81"/>
        <v>100000</v>
      </c>
      <c r="AY118" s="3">
        <f>Админ!AY112</f>
        <v>0</v>
      </c>
      <c r="AZ118" s="3">
        <f>Админ!AZ112</f>
        <v>0</v>
      </c>
      <c r="BA118" s="3">
        <f>Админ!BA112</f>
        <v>100000</v>
      </c>
      <c r="BB118" s="3" t="s">
        <v>78</v>
      </c>
    </row>
    <row r="119" spans="1:54" x14ac:dyDescent="0.2">
      <c r="A119" s="25" t="s">
        <v>0</v>
      </c>
      <c r="B119" s="2" t="s">
        <v>293</v>
      </c>
      <c r="C119" s="26" t="s">
        <v>0</v>
      </c>
      <c r="D119" s="2" t="s">
        <v>287</v>
      </c>
      <c r="E119" s="2" t="s">
        <v>288</v>
      </c>
      <c r="F119" s="3" t="s">
        <v>0</v>
      </c>
      <c r="G119" s="3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3">
        <f t="shared" si="74"/>
        <v>10920236.500000002</v>
      </c>
      <c r="O119" s="3">
        <f>Админ!O113</f>
        <v>10702923.800000001</v>
      </c>
      <c r="P119" s="3">
        <f>Админ!P113</f>
        <v>108110.3</v>
      </c>
      <c r="Q119" s="3">
        <f>Админ!Q113</f>
        <v>109202.4</v>
      </c>
      <c r="R119" s="3">
        <f t="shared" si="75"/>
        <v>10728829.700000001</v>
      </c>
      <c r="S119" s="3">
        <f>Админ!S113</f>
        <v>10515326</v>
      </c>
      <c r="T119" s="3">
        <f>Админ!T113</f>
        <v>106215.4</v>
      </c>
      <c r="U119" s="3">
        <f>Админ!U113</f>
        <v>107288.3</v>
      </c>
      <c r="V119" s="3">
        <f t="shared" si="76"/>
        <v>10241184.199999999</v>
      </c>
      <c r="W119" s="3">
        <f>Админ!W113</f>
        <v>10037384.699999999</v>
      </c>
      <c r="X119" s="3">
        <f>Админ!X113</f>
        <v>101387.7</v>
      </c>
      <c r="Y119" s="3">
        <f>Админ!Y113</f>
        <v>102411.8</v>
      </c>
      <c r="Z119" s="3">
        <f t="shared" si="77"/>
        <v>0</v>
      </c>
      <c r="AA119" s="3">
        <f>Админ!AA113</f>
        <v>0</v>
      </c>
      <c r="AB119" s="3">
        <f>Админ!AB113</f>
        <v>0</v>
      </c>
      <c r="AC119" s="3">
        <f>Админ!AC113</f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f t="shared" si="78"/>
        <v>10920236.500000002</v>
      </c>
      <c r="AM119" s="3">
        <f>Админ!AM113</f>
        <v>10702923.800000001</v>
      </c>
      <c r="AN119" s="3">
        <f>Админ!AN113</f>
        <v>108110.3</v>
      </c>
      <c r="AO119" s="3">
        <f>Админ!AO113</f>
        <v>109202.4</v>
      </c>
      <c r="AP119" s="3">
        <f t="shared" si="79"/>
        <v>10728829.700000001</v>
      </c>
      <c r="AQ119" s="3">
        <f>Админ!AQ113</f>
        <v>10515326</v>
      </c>
      <c r="AR119" s="3">
        <f>Админ!AR113</f>
        <v>106215.4</v>
      </c>
      <c r="AS119" s="3">
        <f>Админ!AS113</f>
        <v>107288.3</v>
      </c>
      <c r="AT119" s="3">
        <f t="shared" si="80"/>
        <v>10241184.199999999</v>
      </c>
      <c r="AU119" s="3">
        <f>Админ!AU113</f>
        <v>10037384.699999999</v>
      </c>
      <c r="AV119" s="3">
        <f>Админ!AV113</f>
        <v>101387.7</v>
      </c>
      <c r="AW119" s="3">
        <f>Админ!AW113</f>
        <v>102411.8</v>
      </c>
      <c r="AX119" s="3">
        <f t="shared" si="81"/>
        <v>0</v>
      </c>
      <c r="AY119" s="3">
        <f>Админ!AY113</f>
        <v>0</v>
      </c>
      <c r="AZ119" s="3">
        <f>Админ!AZ113</f>
        <v>0</v>
      </c>
      <c r="BA119" s="3">
        <f>Админ!BA113</f>
        <v>0</v>
      </c>
      <c r="BB119" s="3" t="s">
        <v>0</v>
      </c>
    </row>
    <row r="120" spans="1:54" ht="360" x14ac:dyDescent="0.2">
      <c r="A120" s="8" t="s">
        <v>424</v>
      </c>
      <c r="B120" s="2" t="s">
        <v>295</v>
      </c>
      <c r="C120" s="2" t="s">
        <v>296</v>
      </c>
      <c r="D120" s="2" t="s">
        <v>297</v>
      </c>
      <c r="E120" s="2" t="s">
        <v>119</v>
      </c>
      <c r="F120" s="3" t="s">
        <v>0</v>
      </c>
      <c r="G120" s="3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3">
        <f t="shared" si="74"/>
        <v>6000000</v>
      </c>
      <c r="O120" s="3">
        <f>Админ!O114</f>
        <v>0</v>
      </c>
      <c r="P120" s="3">
        <f>Админ!P114</f>
        <v>0</v>
      </c>
      <c r="Q120" s="3">
        <f>Админ!Q114</f>
        <v>6000000</v>
      </c>
      <c r="R120" s="3">
        <f t="shared" si="75"/>
        <v>100000</v>
      </c>
      <c r="S120" s="3">
        <f>Админ!S114</f>
        <v>0</v>
      </c>
      <c r="T120" s="3">
        <f>Админ!T114</f>
        <v>0</v>
      </c>
      <c r="U120" s="3">
        <f>Админ!U114</f>
        <v>100000</v>
      </c>
      <c r="V120" s="3">
        <f t="shared" si="76"/>
        <v>0</v>
      </c>
      <c r="W120" s="3">
        <f>Админ!W114</f>
        <v>0</v>
      </c>
      <c r="X120" s="3">
        <f>Админ!X114</f>
        <v>0</v>
      </c>
      <c r="Y120" s="3">
        <f>Админ!Y114</f>
        <v>0</v>
      </c>
      <c r="Z120" s="3">
        <f t="shared" si="77"/>
        <v>0</v>
      </c>
      <c r="AA120" s="3">
        <f>Админ!AA114</f>
        <v>0</v>
      </c>
      <c r="AB120" s="3">
        <f>Админ!AB114</f>
        <v>0</v>
      </c>
      <c r="AC120" s="3">
        <f>Админ!AC114</f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f t="shared" si="78"/>
        <v>6000000</v>
      </c>
      <c r="AM120" s="3">
        <f>Админ!AM114</f>
        <v>0</v>
      </c>
      <c r="AN120" s="3">
        <f>Админ!AN114</f>
        <v>0</v>
      </c>
      <c r="AO120" s="3">
        <f>Админ!AO114</f>
        <v>6000000</v>
      </c>
      <c r="AP120" s="3">
        <f t="shared" si="79"/>
        <v>100000</v>
      </c>
      <c r="AQ120" s="3">
        <f>Админ!AQ114</f>
        <v>0</v>
      </c>
      <c r="AR120" s="3">
        <f>Админ!AR114</f>
        <v>0</v>
      </c>
      <c r="AS120" s="3">
        <f>Админ!AS114</f>
        <v>100000</v>
      </c>
      <c r="AT120" s="3">
        <f t="shared" si="80"/>
        <v>0</v>
      </c>
      <c r="AU120" s="3">
        <f>Админ!AU114</f>
        <v>0</v>
      </c>
      <c r="AV120" s="3">
        <f>Админ!AV114</f>
        <v>0</v>
      </c>
      <c r="AW120" s="3">
        <f>Админ!AW114</f>
        <v>0</v>
      </c>
      <c r="AX120" s="3">
        <f t="shared" si="81"/>
        <v>0</v>
      </c>
      <c r="AY120" s="3">
        <f>Админ!AY114</f>
        <v>0</v>
      </c>
      <c r="AZ120" s="3">
        <f>Админ!AZ114</f>
        <v>0</v>
      </c>
      <c r="BA120" s="3">
        <f>Админ!BA114</f>
        <v>0</v>
      </c>
      <c r="BB120" s="3" t="s">
        <v>78</v>
      </c>
    </row>
    <row r="121" spans="1:54" ht="45" x14ac:dyDescent="0.2">
      <c r="A121" s="8" t="s">
        <v>425</v>
      </c>
      <c r="B121" s="2" t="s">
        <v>298</v>
      </c>
      <c r="C121" s="2" t="s">
        <v>299</v>
      </c>
      <c r="D121" s="2" t="s">
        <v>95</v>
      </c>
      <c r="E121" s="2" t="s">
        <v>288</v>
      </c>
      <c r="F121" s="3" t="s">
        <v>0</v>
      </c>
      <c r="G121" s="3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3">
        <f t="shared" si="74"/>
        <v>150000</v>
      </c>
      <c r="O121" s="3">
        <f>Админ!O115</f>
        <v>0</v>
      </c>
      <c r="P121" s="3">
        <f>Админ!P115</f>
        <v>0</v>
      </c>
      <c r="Q121" s="3">
        <f>Админ!Q115</f>
        <v>150000</v>
      </c>
      <c r="R121" s="3">
        <f t="shared" si="75"/>
        <v>150000</v>
      </c>
      <c r="S121" s="3">
        <f>Админ!S115</f>
        <v>0</v>
      </c>
      <c r="T121" s="3">
        <f>Админ!T115</f>
        <v>0</v>
      </c>
      <c r="U121" s="3">
        <f>Админ!U115</f>
        <v>150000</v>
      </c>
      <c r="V121" s="3">
        <f t="shared" si="76"/>
        <v>100000</v>
      </c>
      <c r="W121" s="3">
        <f>Админ!W115</f>
        <v>0</v>
      </c>
      <c r="X121" s="3">
        <f>Админ!X115</f>
        <v>0</v>
      </c>
      <c r="Y121" s="3">
        <f>Админ!Y115</f>
        <v>100000</v>
      </c>
      <c r="Z121" s="3">
        <f t="shared" si="77"/>
        <v>100000</v>
      </c>
      <c r="AA121" s="3">
        <f>Админ!AA115</f>
        <v>0</v>
      </c>
      <c r="AB121" s="3">
        <f>Админ!AB115</f>
        <v>0</v>
      </c>
      <c r="AC121" s="3">
        <f>Админ!AC115</f>
        <v>100000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f t="shared" si="78"/>
        <v>150000</v>
      </c>
      <c r="AM121" s="3">
        <f>Админ!AM115</f>
        <v>0</v>
      </c>
      <c r="AN121" s="3">
        <f>Админ!AN115</f>
        <v>0</v>
      </c>
      <c r="AO121" s="3">
        <f>Админ!AO115</f>
        <v>150000</v>
      </c>
      <c r="AP121" s="3">
        <f t="shared" si="79"/>
        <v>150000</v>
      </c>
      <c r="AQ121" s="3">
        <f>Админ!AQ115</f>
        <v>0</v>
      </c>
      <c r="AR121" s="3">
        <f>Админ!AR115</f>
        <v>0</v>
      </c>
      <c r="AS121" s="3">
        <f>Админ!AS115</f>
        <v>150000</v>
      </c>
      <c r="AT121" s="3">
        <f t="shared" si="80"/>
        <v>100000</v>
      </c>
      <c r="AU121" s="3">
        <f>Админ!AU115</f>
        <v>0</v>
      </c>
      <c r="AV121" s="3">
        <f>Админ!AV115</f>
        <v>0</v>
      </c>
      <c r="AW121" s="3">
        <f>Админ!AW115</f>
        <v>100000</v>
      </c>
      <c r="AX121" s="3">
        <f t="shared" si="81"/>
        <v>100000</v>
      </c>
      <c r="AY121" s="3">
        <f>Админ!AY115</f>
        <v>0</v>
      </c>
      <c r="AZ121" s="3">
        <f>Админ!AZ115</f>
        <v>0</v>
      </c>
      <c r="BA121" s="3">
        <f>Админ!BA115</f>
        <v>100000</v>
      </c>
      <c r="BB121" s="3" t="s">
        <v>78</v>
      </c>
    </row>
    <row r="122" spans="1:54" ht="22.5" x14ac:dyDescent="0.2">
      <c r="A122" s="8" t="s">
        <v>426</v>
      </c>
      <c r="B122" s="2" t="s">
        <v>300</v>
      </c>
      <c r="C122" s="2" t="s">
        <v>301</v>
      </c>
      <c r="D122" s="2" t="s">
        <v>24</v>
      </c>
      <c r="E122" s="2" t="s">
        <v>302</v>
      </c>
      <c r="F122" s="3" t="s">
        <v>0</v>
      </c>
      <c r="G122" s="3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3">
        <f t="shared" si="74"/>
        <v>50000</v>
      </c>
      <c r="O122" s="3">
        <f>Админ!O116</f>
        <v>0</v>
      </c>
      <c r="P122" s="3">
        <f>Админ!P116</f>
        <v>0</v>
      </c>
      <c r="Q122" s="3">
        <f>Админ!Q116</f>
        <v>50000</v>
      </c>
      <c r="R122" s="3">
        <f t="shared" si="75"/>
        <v>50000</v>
      </c>
      <c r="S122" s="3">
        <f>Админ!S116</f>
        <v>0</v>
      </c>
      <c r="T122" s="3">
        <f>Админ!T116</f>
        <v>0</v>
      </c>
      <c r="U122" s="3">
        <f>Админ!U116</f>
        <v>50000</v>
      </c>
      <c r="V122" s="3">
        <f t="shared" si="76"/>
        <v>50000</v>
      </c>
      <c r="W122" s="3">
        <f>Админ!W116</f>
        <v>0</v>
      </c>
      <c r="X122" s="3">
        <f>Админ!X116</f>
        <v>0</v>
      </c>
      <c r="Y122" s="3">
        <f>Админ!Y116</f>
        <v>50000</v>
      </c>
      <c r="Z122" s="3">
        <f t="shared" si="77"/>
        <v>50000</v>
      </c>
      <c r="AA122" s="3">
        <f>Админ!AA116</f>
        <v>0</v>
      </c>
      <c r="AB122" s="3">
        <f>Админ!AB116</f>
        <v>0</v>
      </c>
      <c r="AC122" s="3">
        <f>Админ!AC116</f>
        <v>50000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f t="shared" si="78"/>
        <v>50000</v>
      </c>
      <c r="AM122" s="3">
        <f>Админ!AM116</f>
        <v>0</v>
      </c>
      <c r="AN122" s="3">
        <f>Админ!AN116</f>
        <v>0</v>
      </c>
      <c r="AO122" s="3">
        <f>Админ!AO116</f>
        <v>50000</v>
      </c>
      <c r="AP122" s="3">
        <f t="shared" si="79"/>
        <v>50000</v>
      </c>
      <c r="AQ122" s="3">
        <f>Админ!AQ116</f>
        <v>0</v>
      </c>
      <c r="AR122" s="3">
        <f>Админ!AR116</f>
        <v>0</v>
      </c>
      <c r="AS122" s="3">
        <f>Админ!AS116</f>
        <v>50000</v>
      </c>
      <c r="AT122" s="3">
        <f t="shared" si="80"/>
        <v>50000</v>
      </c>
      <c r="AU122" s="3">
        <f>Админ!AU116</f>
        <v>0</v>
      </c>
      <c r="AV122" s="3">
        <f>Админ!AV116</f>
        <v>0</v>
      </c>
      <c r="AW122" s="3">
        <f>Админ!AW116</f>
        <v>50000</v>
      </c>
      <c r="AX122" s="3">
        <f t="shared" si="81"/>
        <v>50000</v>
      </c>
      <c r="AY122" s="3">
        <f>Админ!AY116</f>
        <v>0</v>
      </c>
      <c r="AZ122" s="3">
        <f>Админ!AZ116</f>
        <v>0</v>
      </c>
      <c r="BA122" s="3">
        <f>Админ!BA116</f>
        <v>50000</v>
      </c>
      <c r="BB122" s="3" t="s">
        <v>78</v>
      </c>
    </row>
    <row r="123" spans="1:54" ht="45" x14ac:dyDescent="0.2">
      <c r="A123" s="8" t="s">
        <v>427</v>
      </c>
      <c r="B123" s="2" t="s">
        <v>303</v>
      </c>
      <c r="C123" s="2" t="s">
        <v>304</v>
      </c>
      <c r="D123" s="2" t="s">
        <v>99</v>
      </c>
      <c r="E123" s="2" t="s">
        <v>134</v>
      </c>
      <c r="F123" s="3" t="s">
        <v>0</v>
      </c>
      <c r="G123" s="3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3">
        <f t="shared" si="74"/>
        <v>921689</v>
      </c>
      <c r="O123" s="3">
        <f>Админ!O117+РОО!O51</f>
        <v>0</v>
      </c>
      <c r="P123" s="3">
        <f>Админ!P117+РОО!P51</f>
        <v>0</v>
      </c>
      <c r="Q123" s="3">
        <f>Админ!Q117+РОО!Q51</f>
        <v>921689</v>
      </c>
      <c r="R123" s="3">
        <f t="shared" si="75"/>
        <v>643000</v>
      </c>
      <c r="S123" s="3">
        <f>Админ!S117+РОО!S51</f>
        <v>0</v>
      </c>
      <c r="T123" s="3">
        <f>Админ!T117+РОО!T51</f>
        <v>0</v>
      </c>
      <c r="U123" s="3">
        <f>Админ!U117+РОО!U51</f>
        <v>643000</v>
      </c>
      <c r="V123" s="3">
        <f t="shared" si="76"/>
        <v>293000</v>
      </c>
      <c r="W123" s="3">
        <f>Админ!W117+РОО!W51</f>
        <v>0</v>
      </c>
      <c r="X123" s="3">
        <f>Админ!X117+РОО!X51</f>
        <v>0</v>
      </c>
      <c r="Y123" s="3">
        <f>Админ!Y117+РОО!Y51</f>
        <v>293000</v>
      </c>
      <c r="Z123" s="3">
        <f t="shared" si="77"/>
        <v>293000</v>
      </c>
      <c r="AA123" s="3">
        <f>Админ!AA117+РОО!AA51</f>
        <v>0</v>
      </c>
      <c r="AB123" s="3">
        <f>Админ!AB117+РОО!AB51</f>
        <v>0</v>
      </c>
      <c r="AC123" s="3">
        <f>Админ!AC117+РОО!AC51</f>
        <v>293000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f t="shared" si="78"/>
        <v>921689</v>
      </c>
      <c r="AM123" s="3">
        <f>Админ!AM117+РОО!AM51</f>
        <v>0</v>
      </c>
      <c r="AN123" s="3">
        <f>Админ!AN117+РОО!AN51</f>
        <v>0</v>
      </c>
      <c r="AO123" s="3">
        <f>Админ!AO117+РОО!AO51</f>
        <v>921689</v>
      </c>
      <c r="AP123" s="3">
        <f t="shared" si="79"/>
        <v>643000</v>
      </c>
      <c r="AQ123" s="3">
        <f>Админ!AQ117+РОО!AQ51</f>
        <v>0</v>
      </c>
      <c r="AR123" s="3">
        <f>Админ!AR117+РОО!AR51</f>
        <v>0</v>
      </c>
      <c r="AS123" s="3">
        <f>Админ!AS117+РОО!AS51</f>
        <v>643000</v>
      </c>
      <c r="AT123" s="3">
        <f t="shared" si="80"/>
        <v>293000</v>
      </c>
      <c r="AU123" s="3">
        <f>Админ!AU117+РОО!AU51</f>
        <v>0</v>
      </c>
      <c r="AV123" s="3">
        <f>Админ!AV117+РОО!AV51</f>
        <v>0</v>
      </c>
      <c r="AW123" s="3">
        <f>Админ!AW117+РОО!AW51</f>
        <v>293000</v>
      </c>
      <c r="AX123" s="3">
        <f t="shared" si="81"/>
        <v>293000</v>
      </c>
      <c r="AY123" s="3">
        <f>Админ!AY117+РОО!AY51</f>
        <v>0</v>
      </c>
      <c r="AZ123" s="3">
        <f>Админ!AZ117+РОО!AZ51</f>
        <v>0</v>
      </c>
      <c r="BA123" s="3">
        <f>Админ!BA117+РОО!BA51</f>
        <v>293000</v>
      </c>
      <c r="BB123" s="3" t="s">
        <v>78</v>
      </c>
    </row>
    <row r="124" spans="1:54" ht="191.25" x14ac:dyDescent="0.2">
      <c r="A124" s="8" t="s">
        <v>428</v>
      </c>
      <c r="B124" s="2" t="s">
        <v>305</v>
      </c>
      <c r="C124" s="2" t="s">
        <v>306</v>
      </c>
      <c r="D124" s="2" t="s">
        <v>118</v>
      </c>
      <c r="E124" s="2" t="s">
        <v>307</v>
      </c>
      <c r="F124" s="3" t="s">
        <v>0</v>
      </c>
      <c r="G124" s="3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3">
        <f t="shared" si="74"/>
        <v>1539500</v>
      </c>
      <c r="O124" s="3">
        <f>Админ!O118+КУМИ!G11</f>
        <v>0</v>
      </c>
      <c r="P124" s="3">
        <f>Админ!P118+КУМИ!H11</f>
        <v>0</v>
      </c>
      <c r="Q124" s="3">
        <f>Админ!Q118+КУМИ!I11</f>
        <v>1539500</v>
      </c>
      <c r="R124" s="3">
        <f t="shared" si="75"/>
        <v>200000</v>
      </c>
      <c r="S124" s="3">
        <f>Админ!S118+КУМИ!K11</f>
        <v>0</v>
      </c>
      <c r="T124" s="3">
        <f>Админ!T118+КУМИ!L11</f>
        <v>0</v>
      </c>
      <c r="U124" s="3">
        <f>Админ!U118+КУМИ!M11</f>
        <v>200000</v>
      </c>
      <c r="V124" s="3">
        <f t="shared" si="76"/>
        <v>0</v>
      </c>
      <c r="W124" s="3">
        <f>Админ!W118+КУМИ!O11</f>
        <v>0</v>
      </c>
      <c r="X124" s="3">
        <f>Админ!X118+КУМИ!P11</f>
        <v>0</v>
      </c>
      <c r="Y124" s="3">
        <f>Админ!Y118+КУМИ!Q11</f>
        <v>0</v>
      </c>
      <c r="Z124" s="3">
        <f t="shared" si="77"/>
        <v>0</v>
      </c>
      <c r="AA124" s="3">
        <f>Админ!AA118+КУМИ!S11</f>
        <v>0</v>
      </c>
      <c r="AB124" s="3">
        <f>Админ!AB118+КУМИ!T11</f>
        <v>0</v>
      </c>
      <c r="AC124" s="3">
        <f>Админ!AC118+КУМИ!U11</f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f t="shared" si="78"/>
        <v>1539500</v>
      </c>
      <c r="AM124" s="3">
        <f>КУМИ!W11+Админ!AM118</f>
        <v>0</v>
      </c>
      <c r="AN124" s="3">
        <f>КУМИ!X11+Админ!AN118</f>
        <v>0</v>
      </c>
      <c r="AO124" s="3">
        <f>КУМИ!Y11+Админ!AO118</f>
        <v>1539500</v>
      </c>
      <c r="AP124" s="3">
        <f t="shared" si="79"/>
        <v>200000</v>
      </c>
      <c r="AQ124" s="3">
        <f>КУМИ!AA11+Админ!AQ118</f>
        <v>0</v>
      </c>
      <c r="AR124" s="3">
        <f>КУМИ!AB11+Админ!AR118</f>
        <v>0</v>
      </c>
      <c r="AS124" s="3">
        <f>КУМИ!AC11+Админ!AS118</f>
        <v>200000</v>
      </c>
      <c r="AT124" s="3">
        <f t="shared" si="80"/>
        <v>0</v>
      </c>
      <c r="AU124" s="3">
        <f>КУМИ!AE11+Админ!AU118</f>
        <v>0</v>
      </c>
      <c r="AV124" s="3">
        <f>КУМИ!AF11+Админ!AV118</f>
        <v>0</v>
      </c>
      <c r="AW124" s="3">
        <f>КУМИ!AG11+Админ!AW118</f>
        <v>0</v>
      </c>
      <c r="AX124" s="3">
        <f t="shared" si="81"/>
        <v>0</v>
      </c>
      <c r="AY124" s="3">
        <f>КУМИ!AI11+Админ!AY118</f>
        <v>0</v>
      </c>
      <c r="AZ124" s="3">
        <f>КУМИ!AJ11+Админ!AZ118</f>
        <v>0</v>
      </c>
      <c r="BA124" s="3">
        <f>КУМИ!AK11+Админ!BA118</f>
        <v>0</v>
      </c>
      <c r="BB124" s="3" t="s">
        <v>78</v>
      </c>
    </row>
    <row r="125" spans="1:54" ht="78.75" x14ac:dyDescent="0.2">
      <c r="A125" s="8" t="s">
        <v>429</v>
      </c>
      <c r="B125" s="2" t="s">
        <v>308</v>
      </c>
      <c r="C125" s="2" t="s">
        <v>309</v>
      </c>
      <c r="D125" s="2" t="s">
        <v>118</v>
      </c>
      <c r="E125" s="2" t="s">
        <v>119</v>
      </c>
      <c r="F125" s="3" t="s">
        <v>0</v>
      </c>
      <c r="G125" s="3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3">
        <f t="shared" si="74"/>
        <v>132000</v>
      </c>
      <c r="O125" s="3">
        <f>Админ!AM119</f>
        <v>0</v>
      </c>
      <c r="P125" s="3">
        <f>Админ!AN119</f>
        <v>0</v>
      </c>
      <c r="Q125" s="3">
        <f>Админ!AO119</f>
        <v>132000</v>
      </c>
      <c r="R125" s="3">
        <f t="shared" si="75"/>
        <v>132000</v>
      </c>
      <c r="S125" s="3">
        <f>Админ!AQ119</f>
        <v>0</v>
      </c>
      <c r="T125" s="3">
        <f>Админ!AR119</f>
        <v>0</v>
      </c>
      <c r="U125" s="3">
        <f>Админ!AS119</f>
        <v>132000</v>
      </c>
      <c r="V125" s="3">
        <f t="shared" si="76"/>
        <v>132000</v>
      </c>
      <c r="W125" s="3">
        <f>Админ!AU119</f>
        <v>0</v>
      </c>
      <c r="X125" s="3">
        <f>Админ!AV119</f>
        <v>0</v>
      </c>
      <c r="Y125" s="3">
        <f>Админ!AW119</f>
        <v>132000</v>
      </c>
      <c r="Z125" s="3">
        <f t="shared" si="77"/>
        <v>132000</v>
      </c>
      <c r="AA125" s="3">
        <f>Админ!AY119</f>
        <v>0</v>
      </c>
      <c r="AB125" s="3">
        <f>Админ!AZ119</f>
        <v>0</v>
      </c>
      <c r="AC125" s="3">
        <f>Админ!BA119</f>
        <v>132000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f t="shared" si="78"/>
        <v>132000</v>
      </c>
      <c r="AM125" s="3">
        <f>Админ!AM119</f>
        <v>0</v>
      </c>
      <c r="AN125" s="3">
        <f>Админ!AN119</f>
        <v>0</v>
      </c>
      <c r="AO125" s="3">
        <f>Админ!AO119</f>
        <v>132000</v>
      </c>
      <c r="AP125" s="3">
        <f t="shared" si="79"/>
        <v>132000</v>
      </c>
      <c r="AQ125" s="3">
        <f>Админ!AQ119</f>
        <v>0</v>
      </c>
      <c r="AR125" s="3">
        <f>Админ!AR119</f>
        <v>0</v>
      </c>
      <c r="AS125" s="3">
        <f>Админ!AS119</f>
        <v>132000</v>
      </c>
      <c r="AT125" s="3">
        <f t="shared" si="80"/>
        <v>132000</v>
      </c>
      <c r="AU125" s="3">
        <f>Админ!AU119</f>
        <v>0</v>
      </c>
      <c r="AV125" s="3">
        <f>Админ!AV119</f>
        <v>0</v>
      </c>
      <c r="AW125" s="3">
        <f>Админ!AW119</f>
        <v>132000</v>
      </c>
      <c r="AX125" s="3">
        <f t="shared" si="81"/>
        <v>132000</v>
      </c>
      <c r="AY125" s="3">
        <f>Админ!AY119</f>
        <v>0</v>
      </c>
      <c r="AZ125" s="3">
        <f>Админ!AZ119</f>
        <v>0</v>
      </c>
      <c r="BA125" s="3">
        <f>Админ!BA119</f>
        <v>132000</v>
      </c>
      <c r="BB125" s="3" t="s">
        <v>78</v>
      </c>
    </row>
    <row r="126" spans="1:54" ht="78.75" x14ac:dyDescent="0.2">
      <c r="A126" s="8" t="s">
        <v>377</v>
      </c>
      <c r="B126" s="2" t="s">
        <v>310</v>
      </c>
      <c r="C126" s="2" t="s">
        <v>311</v>
      </c>
      <c r="D126" s="2" t="s">
        <v>23</v>
      </c>
      <c r="E126" s="2" t="s">
        <v>157</v>
      </c>
      <c r="F126" s="3" t="s">
        <v>0</v>
      </c>
      <c r="G126" s="3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3">
        <f t="shared" si="74"/>
        <v>27351876.460000001</v>
      </c>
      <c r="O126" s="3">
        <f>Админ!O120+РОО!O52+РАЙФО!O126+Совет!O16+КСП!O16+КУМИ!G12</f>
        <v>0</v>
      </c>
      <c r="P126" s="3">
        <f>Админ!P120+РОО!P52+РАЙФО!P126+Совет!P16+КСП!P16+КУМИ!H12</f>
        <v>0</v>
      </c>
      <c r="Q126" s="3">
        <f>Админ!Q120+РОО!Q52+РАЙФО!Q126+Совет!Q16+КСП!Q16+КУМИ!I12</f>
        <v>27351876.460000001</v>
      </c>
      <c r="R126" s="3">
        <f t="shared" si="75"/>
        <v>18573500</v>
      </c>
      <c r="S126" s="3">
        <f>Админ!S120+РОО!S52+РАЙФО!S126+Совет!S16+КСП!S16+КУМИ!K12</f>
        <v>0</v>
      </c>
      <c r="T126" s="3">
        <f>Админ!T120+РОО!T52+РАЙФО!T126+Совет!T16+КСП!T16+КУМИ!L12</f>
        <v>0</v>
      </c>
      <c r="U126" s="3">
        <f>Админ!U120+РОО!U52+РАЙФО!U126+Совет!U16+КСП!U16+КУМИ!M12</f>
        <v>18573500</v>
      </c>
      <c r="V126" s="3">
        <f t="shared" si="76"/>
        <v>18373500</v>
      </c>
      <c r="W126" s="3">
        <f>Админ!W120+РОО!W52+РАЙФО!W126+Совет!W16+КСП!W16+КУМИ!O12</f>
        <v>0</v>
      </c>
      <c r="X126" s="3">
        <f>Админ!X120+РОО!X52+РАЙФО!X126+Совет!X16+КСП!X16+КУМИ!P12</f>
        <v>0</v>
      </c>
      <c r="Y126" s="3">
        <f>Админ!Y120+РОО!Y52+РАЙФО!Y126+Совет!Y16+КСП!Y16+КУМИ!Q12</f>
        <v>18373500</v>
      </c>
      <c r="Z126" s="3">
        <f t="shared" si="77"/>
        <v>18373500</v>
      </c>
      <c r="AA126" s="3">
        <f>Админ!AA120+РОО!AA52+РАЙФО!AA126+Совет!AA16+КСП!AA16+КУМИ!S12</f>
        <v>0</v>
      </c>
      <c r="AB126" s="3">
        <f>Админ!AB120+РОО!AB52+РАЙФО!AB126+Совет!AB16+КСП!AB16+КУМИ!T12</f>
        <v>0</v>
      </c>
      <c r="AC126" s="3">
        <f>Админ!AC120+РОО!AC52+РАЙФО!AC126+Совет!AC16+КСП!AC16+КУМИ!U12</f>
        <v>18373500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f t="shared" si="78"/>
        <v>25043828.460000001</v>
      </c>
      <c r="AM126" s="3">
        <f>Админ!AM120+РОО!AM52+РАЙФО!AM126+Совет!AM16+КСП!AM16+КУМИ!W12</f>
        <v>0</v>
      </c>
      <c r="AN126" s="3">
        <f>Админ!AN120+РОО!AN52+РАЙФО!AN126+Совет!AN16+КСП!AN16+КУМИ!X12</f>
        <v>0</v>
      </c>
      <c r="AO126" s="3">
        <f>Админ!AO120+РОО!AO52+РАЙФО!AO126+Совет!AO16+КСП!AO16+КУМИ!Y12</f>
        <v>25043828.460000001</v>
      </c>
      <c r="AP126" s="3">
        <f t="shared" si="79"/>
        <v>18373500</v>
      </c>
      <c r="AQ126" s="3">
        <f>Админ!AQ120+РОО!AQ52+РАЙФО!AQ126+Совет!AQ16+КСП!AQ16+КУМИ!AA12</f>
        <v>0</v>
      </c>
      <c r="AR126" s="3">
        <f>Админ!AR120+РОО!AR52+РАЙФО!AR126+Совет!AR16+КСП!AR16+КУМИ!AB12</f>
        <v>0</v>
      </c>
      <c r="AS126" s="3">
        <f>Админ!AS120+РОО!AS52+РАЙФО!AS126+Совет!AS16+КСП!AS16+КУМИ!AC12</f>
        <v>18373500</v>
      </c>
      <c r="AT126" s="3">
        <f t="shared" si="80"/>
        <v>18173500</v>
      </c>
      <c r="AU126" s="3">
        <f>Админ!AU120+РОО!AU52+РАЙФО!AU126+Совет!AU16+КСП!AU16+КУМИ!AE12</f>
        <v>0</v>
      </c>
      <c r="AV126" s="3">
        <f>Админ!AV120+РОО!AV52+РАЙФО!AV126+Совет!AV16+КСП!AV16+КУМИ!AF12</f>
        <v>0</v>
      </c>
      <c r="AW126" s="3">
        <f>Админ!AW120+РОО!AW52+РАЙФО!AW126+Совет!AW16+КСП!AW16+КУМИ!AG12</f>
        <v>18173500</v>
      </c>
      <c r="AX126" s="3">
        <f t="shared" si="81"/>
        <v>18173500</v>
      </c>
      <c r="AY126" s="3">
        <f>Админ!AY120+РОО!AY52+РАЙФО!AY126+Совет!AY16+КСП!AY16+КУМИ!AI12</f>
        <v>0</v>
      </c>
      <c r="AZ126" s="3">
        <f>Админ!AZ120+РОО!AZ52+РАЙФО!AZ126+Совет!AZ16+КСП!AZ16+КУМИ!AJ12</f>
        <v>0</v>
      </c>
      <c r="BA126" s="3">
        <f>Админ!BA120+РОО!BA52+РАЙФО!BA126+Совет!BA16+КСП!BA16+КУМИ!AK12</f>
        <v>18173500</v>
      </c>
      <c r="BB126" s="3" t="s">
        <v>78</v>
      </c>
    </row>
    <row r="127" spans="1:54" ht="78.75" x14ac:dyDescent="0.2">
      <c r="A127" s="8" t="s">
        <v>378</v>
      </c>
      <c r="B127" s="2" t="s">
        <v>312</v>
      </c>
      <c r="C127" s="2" t="s">
        <v>313</v>
      </c>
      <c r="D127" s="2" t="s">
        <v>23</v>
      </c>
      <c r="E127" s="2" t="s">
        <v>157</v>
      </c>
      <c r="F127" s="3" t="s">
        <v>0</v>
      </c>
      <c r="G127" s="3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3">
        <f t="shared" si="74"/>
        <v>35885424</v>
      </c>
      <c r="O127" s="3">
        <f>Админ!O121+РОО!O53+РАЙФО!O127+Совет!O17+КСП!O17+КУМИ!G13</f>
        <v>0</v>
      </c>
      <c r="P127" s="3">
        <f>Админ!P121+РОО!P53+РАЙФО!P127+Совет!P17+КСП!P17+КУМИ!H13</f>
        <v>0</v>
      </c>
      <c r="Q127" s="3">
        <f>Админ!Q121+РОО!Q53+РАЙФО!Q127+Совет!Q17+КСП!Q17+КУМИ!I13</f>
        <v>35885424</v>
      </c>
      <c r="R127" s="3">
        <f t="shared" si="75"/>
        <v>37133300</v>
      </c>
      <c r="S127" s="3">
        <f>Админ!S121+РОО!S53+РАЙФО!S127+Совет!S17+КСП!S17+КУМИ!K13</f>
        <v>0</v>
      </c>
      <c r="T127" s="3">
        <f>Админ!T121+РОО!T53+РАЙФО!T127+Совет!T17+КСП!T17+КУМИ!L13</f>
        <v>0</v>
      </c>
      <c r="U127" s="3">
        <f>Админ!U121+РОО!U53+РАЙФО!U127+Совет!U17+КСП!U17+КУМИ!M13</f>
        <v>37133300</v>
      </c>
      <c r="V127" s="3">
        <f t="shared" si="76"/>
        <v>37133300</v>
      </c>
      <c r="W127" s="3">
        <f>Админ!W121+РОО!W53+РАЙФО!W127+Совет!W17+КСП!W17+КУМИ!O13</f>
        <v>0</v>
      </c>
      <c r="X127" s="3">
        <f>Админ!X121+РОО!X53+РАЙФО!X127+Совет!X17+КСП!X17+КУМИ!P13</f>
        <v>0</v>
      </c>
      <c r="Y127" s="3">
        <f>Админ!Y121+РОО!Y53+РАЙФО!Y127+Совет!Y17+КСП!Y17+КУМИ!Q13</f>
        <v>37133300</v>
      </c>
      <c r="Z127" s="3">
        <f t="shared" si="77"/>
        <v>37133300</v>
      </c>
      <c r="AA127" s="3">
        <f>Админ!AA121+РОО!AA53+РАЙФО!AA127+Совет!AA17+КСП!AA17+КУМИ!S13</f>
        <v>0</v>
      </c>
      <c r="AB127" s="3">
        <f>Админ!AB121+РОО!AB53+РАЙФО!AB127+Совет!AB17+КСП!AB17+КУМИ!T13</f>
        <v>0</v>
      </c>
      <c r="AC127" s="3">
        <f>Админ!AC121+РОО!AC53+РАЙФО!AC127+Совет!AC17+КСП!AC17+КУМИ!U13</f>
        <v>37133300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f t="shared" si="78"/>
        <v>35885424</v>
      </c>
      <c r="AM127" s="3">
        <f>Админ!AM121+РОО!AM53+РАЙФО!AM127+Совет!AM17+КСП!AM17+КУМИ!W13</f>
        <v>0</v>
      </c>
      <c r="AN127" s="3">
        <f>Админ!AN121+РОО!AN53+РАЙФО!AN127+Совет!AN17+КСП!AN17+КУМИ!X13</f>
        <v>0</v>
      </c>
      <c r="AO127" s="3">
        <f>Админ!AO121+РОО!AO53+РАЙФО!AO127+Совет!AO17+КСП!AO17+КУМИ!Y13</f>
        <v>35885424</v>
      </c>
      <c r="AP127" s="3">
        <f t="shared" si="79"/>
        <v>37133300</v>
      </c>
      <c r="AQ127" s="3">
        <f>Админ!AQ121+РОО!AQ53+РАЙФО!AQ127+Совет!AQ17+КСП!AQ17+КУМИ!AA13</f>
        <v>0</v>
      </c>
      <c r="AR127" s="3">
        <f>Админ!AR121+РОО!AR53+РАЙФО!AR127+Совет!AR17+КСП!AR17+КУМИ!AB13</f>
        <v>0</v>
      </c>
      <c r="AS127" s="3">
        <f>Админ!AS121+РОО!AS53+РАЙФО!AS127+Совет!AS17+КСП!AS17+КУМИ!AC13</f>
        <v>37133300</v>
      </c>
      <c r="AT127" s="3">
        <f t="shared" si="80"/>
        <v>37133300</v>
      </c>
      <c r="AU127" s="3">
        <f>Админ!AU121+РОО!AU53+РАЙФО!AU127+Совет!AU17+КСП!AU17+КУМИ!AE13</f>
        <v>0</v>
      </c>
      <c r="AV127" s="3">
        <f>Админ!AV121+РОО!AV53+РАЙФО!AV127+Совет!AV17+КСП!AV17+КУМИ!AF13</f>
        <v>0</v>
      </c>
      <c r="AW127" s="3">
        <f>Админ!AW121+РОО!AW53+РАЙФО!AW127+Совет!AW17+КСП!AW17+КУМИ!AG13</f>
        <v>37133300</v>
      </c>
      <c r="AX127" s="3">
        <f t="shared" si="81"/>
        <v>37133300</v>
      </c>
      <c r="AY127" s="3">
        <f>Админ!AY121+РОО!AY53+РАЙФО!AY127+Совет!AY17+КСП!AY17+КУМИ!AI13</f>
        <v>0</v>
      </c>
      <c r="AZ127" s="3">
        <f>Админ!AZ121+РОО!AZ53+РАЙФО!AZ127+Совет!AZ17+КСП!AZ17+КУМИ!AJ13</f>
        <v>0</v>
      </c>
      <c r="BA127" s="3">
        <f>Админ!BA121+РОО!BA53+РАЙФО!BA127+Совет!BA17+КСП!BA17+КУМИ!AK13</f>
        <v>37133300</v>
      </c>
      <c r="BB127" s="3" t="s">
        <v>78</v>
      </c>
    </row>
    <row r="128" spans="1:54" ht="180" x14ac:dyDescent="0.2">
      <c r="A128" s="8" t="s">
        <v>379</v>
      </c>
      <c r="B128" s="2" t="s">
        <v>314</v>
      </c>
      <c r="C128" s="2" t="s">
        <v>315</v>
      </c>
      <c r="D128" s="2" t="s">
        <v>23</v>
      </c>
      <c r="E128" s="2" t="s">
        <v>316</v>
      </c>
      <c r="F128" s="3" t="s">
        <v>0</v>
      </c>
      <c r="G128" s="3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3">
        <f t="shared" si="74"/>
        <v>33992040.18</v>
      </c>
      <c r="O128" s="3">
        <f>Админ!O122+РОО!O54+РАЙФО!O128</f>
        <v>0</v>
      </c>
      <c r="P128" s="3">
        <f>Админ!P122+РОО!P54+РАЙФО!P128</f>
        <v>0</v>
      </c>
      <c r="Q128" s="3">
        <f>Админ!Q122+РОО!Q54+РАЙФО!Q128</f>
        <v>33992040.18</v>
      </c>
      <c r="R128" s="3">
        <f t="shared" si="75"/>
        <v>31238800</v>
      </c>
      <c r="S128" s="3">
        <f>Админ!S122+РОО!S54+РАЙФО!S128</f>
        <v>0</v>
      </c>
      <c r="T128" s="3">
        <f>Админ!T122+РОО!T54+РАЙФО!T128</f>
        <v>0</v>
      </c>
      <c r="U128" s="3">
        <f>Админ!U122+РОО!U54+РАЙФО!U128</f>
        <v>31238800</v>
      </c>
      <c r="V128" s="3">
        <f t="shared" si="76"/>
        <v>30362500</v>
      </c>
      <c r="W128" s="3">
        <f>Админ!W122+РОО!W54+РАЙФО!W128</f>
        <v>0</v>
      </c>
      <c r="X128" s="3">
        <f>Админ!X122+РОО!X54+РАЙФО!X128</f>
        <v>0</v>
      </c>
      <c r="Y128" s="3">
        <f>Админ!Y122+РОО!Y54+РАЙФО!Y128</f>
        <v>30362500</v>
      </c>
      <c r="Z128" s="3">
        <f t="shared" si="77"/>
        <v>30362500</v>
      </c>
      <c r="AA128" s="3">
        <f>Админ!AA122+РОО!AA54+РАЙФО!AA128</f>
        <v>0</v>
      </c>
      <c r="AB128" s="3">
        <f>Админ!AB122+РОО!AB54+РАЙФО!AB128</f>
        <v>0</v>
      </c>
      <c r="AC128" s="3">
        <f>Админ!AC122+РОО!AC54+РАЙФО!AC128</f>
        <v>30362500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f t="shared" si="78"/>
        <v>33339440.18</v>
      </c>
      <c r="AM128" s="3">
        <f>Админ!AM122+РОО!AM54+РАЙФО!AM128</f>
        <v>0</v>
      </c>
      <c r="AN128" s="3">
        <f>Админ!AN122+РОО!AN54+РАЙФО!AN128</f>
        <v>0</v>
      </c>
      <c r="AO128" s="3">
        <f>Админ!AO122+РОО!AO54+РАЙФО!AO128</f>
        <v>33339440.18</v>
      </c>
      <c r="AP128" s="3">
        <f t="shared" si="79"/>
        <v>31238800</v>
      </c>
      <c r="AQ128" s="3">
        <f>Админ!AQ122+РОО!AQ54+РАЙФО!AQ128</f>
        <v>0</v>
      </c>
      <c r="AR128" s="3">
        <f>Админ!AR122+РОО!AR54+РАЙФО!AR128</f>
        <v>0</v>
      </c>
      <c r="AS128" s="3">
        <f>Админ!AS122+РОО!AS54+РАЙФО!AS128</f>
        <v>31238800</v>
      </c>
      <c r="AT128" s="3">
        <f t="shared" si="80"/>
        <v>30362500</v>
      </c>
      <c r="AU128" s="3">
        <f>Админ!AU122+РОО!AU54+РАЙФО!AU128</f>
        <v>0</v>
      </c>
      <c r="AV128" s="3">
        <f>Админ!AV122+РОО!AV54+РАЙФО!AV128</f>
        <v>0</v>
      </c>
      <c r="AW128" s="3">
        <f>Админ!AW122+РОО!AW54+РАЙФО!AW128</f>
        <v>30362500</v>
      </c>
      <c r="AX128" s="3">
        <f t="shared" si="81"/>
        <v>30362500</v>
      </c>
      <c r="AY128" s="3">
        <f>Админ!AY122+РОО!AY54+РАЙФО!AY128</f>
        <v>0</v>
      </c>
      <c r="AZ128" s="3">
        <f>Админ!AZ122+РОО!AZ54+РАЙФО!AZ128</f>
        <v>0</v>
      </c>
      <c r="BA128" s="3">
        <f>Админ!BA122+РОО!BA54+РАЙФО!BA128</f>
        <v>30362500</v>
      </c>
      <c r="BB128" s="3" t="s">
        <v>78</v>
      </c>
    </row>
    <row r="129" spans="1:54" ht="56.25" x14ac:dyDescent="0.2">
      <c r="A129" s="8" t="s">
        <v>380</v>
      </c>
      <c r="B129" s="2" t="s">
        <v>317</v>
      </c>
      <c r="C129" s="2" t="s">
        <v>318</v>
      </c>
      <c r="D129" s="2" t="s">
        <v>168</v>
      </c>
      <c r="E129" s="2" t="s">
        <v>80</v>
      </c>
      <c r="F129" s="3" t="s">
        <v>0</v>
      </c>
      <c r="G129" s="3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3">
        <f t="shared" si="74"/>
        <v>4348661</v>
      </c>
      <c r="O129" s="3">
        <f>Админ!O123</f>
        <v>0</v>
      </c>
      <c r="P129" s="3">
        <f>Админ!P123</f>
        <v>0</v>
      </c>
      <c r="Q129" s="3">
        <f>Админ!Q123</f>
        <v>4348661</v>
      </c>
      <c r="R129" s="3">
        <f t="shared" si="75"/>
        <v>4348661</v>
      </c>
      <c r="S129" s="3"/>
      <c r="T129" s="3"/>
      <c r="U129" s="3">
        <v>4348661</v>
      </c>
      <c r="V129" s="3">
        <f t="shared" si="76"/>
        <v>4031208.9</v>
      </c>
      <c r="W129" s="3"/>
      <c r="X129" s="3"/>
      <c r="Y129" s="3">
        <v>4031208.9</v>
      </c>
      <c r="Z129" s="3">
        <f t="shared" si="77"/>
        <v>4031208.9</v>
      </c>
      <c r="AA129" s="3"/>
      <c r="AB129" s="3"/>
      <c r="AC129" s="3">
        <v>4031208.9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f t="shared" si="78"/>
        <v>4348661</v>
      </c>
      <c r="AM129" s="3">
        <f>Админ!AM123</f>
        <v>0</v>
      </c>
      <c r="AN129" s="3">
        <f>Админ!AN123</f>
        <v>0</v>
      </c>
      <c r="AO129" s="3">
        <f>Админ!AO123</f>
        <v>4348661</v>
      </c>
      <c r="AP129" s="3">
        <f t="shared" si="79"/>
        <v>4348661</v>
      </c>
      <c r="AQ129" s="3">
        <v>0</v>
      </c>
      <c r="AR129" s="3">
        <v>0</v>
      </c>
      <c r="AS129" s="3">
        <v>4348661</v>
      </c>
      <c r="AT129" s="3">
        <f t="shared" si="80"/>
        <v>4031208.9</v>
      </c>
      <c r="AU129" s="3">
        <v>0</v>
      </c>
      <c r="AV129" s="3">
        <v>0</v>
      </c>
      <c r="AW129" s="3">
        <v>4031208.9</v>
      </c>
      <c r="AX129" s="3">
        <f t="shared" si="81"/>
        <v>4031208.9</v>
      </c>
      <c r="AY129" s="3">
        <v>0</v>
      </c>
      <c r="AZ129" s="3">
        <v>0</v>
      </c>
      <c r="BA129" s="3">
        <v>4031208.9</v>
      </c>
      <c r="BB129" s="3" t="s">
        <v>78</v>
      </c>
    </row>
    <row r="130" spans="1:54" ht="33.75" x14ac:dyDescent="0.2">
      <c r="A130" s="8" t="s">
        <v>384</v>
      </c>
      <c r="B130" s="2" t="s">
        <v>319</v>
      </c>
      <c r="C130" s="2" t="s">
        <v>320</v>
      </c>
      <c r="D130" s="2" t="s">
        <v>176</v>
      </c>
      <c r="E130" s="2" t="s">
        <v>180</v>
      </c>
      <c r="F130" s="3" t="s">
        <v>0</v>
      </c>
      <c r="G130" s="3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3">
        <f t="shared" si="74"/>
        <v>15117</v>
      </c>
      <c r="O130" s="3">
        <f>Админ!O124</f>
        <v>15117</v>
      </c>
      <c r="P130" s="3">
        <f>Админ!P124</f>
        <v>0</v>
      </c>
      <c r="Q130" s="3">
        <f>Админ!Q124</f>
        <v>0</v>
      </c>
      <c r="R130" s="3">
        <f t="shared" si="75"/>
        <v>103449</v>
      </c>
      <c r="S130" s="3">
        <f>Админ!S124</f>
        <v>103449</v>
      </c>
      <c r="T130" s="3">
        <f>Админ!T124</f>
        <v>0</v>
      </c>
      <c r="U130" s="3">
        <f>Админ!U124</f>
        <v>0</v>
      </c>
      <c r="V130" s="3">
        <f t="shared" si="76"/>
        <v>6105</v>
      </c>
      <c r="W130" s="3">
        <f>Админ!W124</f>
        <v>6105</v>
      </c>
      <c r="X130" s="3">
        <f>Админ!X124</f>
        <v>0</v>
      </c>
      <c r="Y130" s="3">
        <f>Админ!Y124</f>
        <v>0</v>
      </c>
      <c r="Z130" s="3">
        <f t="shared" si="77"/>
        <v>6105</v>
      </c>
      <c r="AA130" s="3">
        <f>Админ!AA124</f>
        <v>6105</v>
      </c>
      <c r="AB130" s="3">
        <f>Админ!AB124</f>
        <v>0</v>
      </c>
      <c r="AC130" s="3">
        <f>Админ!AC124</f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f t="shared" si="78"/>
        <v>15117</v>
      </c>
      <c r="AM130" s="3">
        <f>Админ!AM124</f>
        <v>15117</v>
      </c>
      <c r="AN130" s="3">
        <f>Админ!AN124</f>
        <v>0</v>
      </c>
      <c r="AO130" s="3">
        <f>Админ!AO124</f>
        <v>0</v>
      </c>
      <c r="AP130" s="3">
        <f t="shared" si="79"/>
        <v>103449</v>
      </c>
      <c r="AQ130" s="3">
        <f>Админ!AQ124</f>
        <v>103449</v>
      </c>
      <c r="AR130" s="3">
        <f>Админ!AR124</f>
        <v>0</v>
      </c>
      <c r="AS130" s="3">
        <f>Админ!AS124</f>
        <v>0</v>
      </c>
      <c r="AT130" s="3">
        <f t="shared" si="80"/>
        <v>6105</v>
      </c>
      <c r="AU130" s="3">
        <f>Админ!AU124</f>
        <v>6105</v>
      </c>
      <c r="AV130" s="3">
        <f>Админ!AV124</f>
        <v>0</v>
      </c>
      <c r="AW130" s="3">
        <f>Админ!AW124</f>
        <v>0</v>
      </c>
      <c r="AX130" s="3">
        <f t="shared" si="81"/>
        <v>6105</v>
      </c>
      <c r="AY130" s="3">
        <f>Админ!AY124</f>
        <v>6105</v>
      </c>
      <c r="AZ130" s="3">
        <f>Админ!AZ124</f>
        <v>0</v>
      </c>
      <c r="BA130" s="3">
        <f>Админ!BA124</f>
        <v>0</v>
      </c>
      <c r="BB130" s="3" t="s">
        <v>78</v>
      </c>
    </row>
    <row r="131" spans="1:54" x14ac:dyDescent="0.2">
      <c r="A131" s="25" t="s">
        <v>401</v>
      </c>
      <c r="B131" s="2" t="s">
        <v>321</v>
      </c>
      <c r="C131" s="26" t="s">
        <v>322</v>
      </c>
      <c r="D131" s="2" t="s">
        <v>176</v>
      </c>
      <c r="E131" s="2" t="s">
        <v>226</v>
      </c>
      <c r="F131" s="3" t="s">
        <v>0</v>
      </c>
      <c r="G131" s="3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3">
        <f t="shared" si="74"/>
        <v>932776</v>
      </c>
      <c r="O131" s="3">
        <f>Админ!O125</f>
        <v>932776</v>
      </c>
      <c r="P131" s="3">
        <f>Админ!P125</f>
        <v>0</v>
      </c>
      <c r="Q131" s="3">
        <f>Админ!Q125</f>
        <v>0</v>
      </c>
      <c r="R131" s="3">
        <f t="shared" si="75"/>
        <v>942106</v>
      </c>
      <c r="S131" s="3">
        <f>Админ!S125</f>
        <v>942106</v>
      </c>
      <c r="T131" s="3">
        <f>Админ!T125</f>
        <v>0</v>
      </c>
      <c r="U131" s="3">
        <f>Админ!U125</f>
        <v>0</v>
      </c>
      <c r="V131" s="3">
        <f t="shared" si="76"/>
        <v>978115</v>
      </c>
      <c r="W131" s="3">
        <f>Админ!W125</f>
        <v>978115</v>
      </c>
      <c r="X131" s="3">
        <f>Админ!X125</f>
        <v>0</v>
      </c>
      <c r="Y131" s="3">
        <f>Админ!Y125</f>
        <v>0</v>
      </c>
      <c r="Z131" s="3">
        <f t="shared" si="77"/>
        <v>978115</v>
      </c>
      <c r="AA131" s="3">
        <f>Админ!AA125</f>
        <v>978115</v>
      </c>
      <c r="AB131" s="3">
        <f>Админ!AB125</f>
        <v>0</v>
      </c>
      <c r="AC131" s="3">
        <f>Админ!AC125</f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f t="shared" si="78"/>
        <v>932776</v>
      </c>
      <c r="AM131" s="3">
        <f>Админ!AM125</f>
        <v>932776</v>
      </c>
      <c r="AN131" s="3">
        <f>Админ!AN125</f>
        <v>0</v>
      </c>
      <c r="AO131" s="3">
        <f>Админ!AO125</f>
        <v>0</v>
      </c>
      <c r="AP131" s="3">
        <f t="shared" si="79"/>
        <v>942106</v>
      </c>
      <c r="AQ131" s="3">
        <f>Админ!AQ125</f>
        <v>942106</v>
      </c>
      <c r="AR131" s="3">
        <f>Админ!AR125</f>
        <v>0</v>
      </c>
      <c r="AS131" s="3">
        <f>Админ!AS125</f>
        <v>0</v>
      </c>
      <c r="AT131" s="3">
        <f t="shared" si="80"/>
        <v>978115</v>
      </c>
      <c r="AU131" s="3">
        <f>Админ!AU125</f>
        <v>978115</v>
      </c>
      <c r="AV131" s="3">
        <f>Админ!AV125</f>
        <v>0</v>
      </c>
      <c r="AW131" s="3">
        <f>Админ!AW125</f>
        <v>0</v>
      </c>
      <c r="AX131" s="3">
        <f t="shared" si="81"/>
        <v>978115</v>
      </c>
      <c r="AY131" s="3">
        <f>Админ!AY125</f>
        <v>978115</v>
      </c>
      <c r="AZ131" s="3">
        <f>Админ!AZ125</f>
        <v>0</v>
      </c>
      <c r="BA131" s="3">
        <f>Админ!BA125</f>
        <v>0</v>
      </c>
      <c r="BB131" s="3" t="s">
        <v>78</v>
      </c>
    </row>
    <row r="132" spans="1:54" x14ac:dyDescent="0.2">
      <c r="A132" s="25" t="s">
        <v>0</v>
      </c>
      <c r="B132" s="2" t="s">
        <v>321</v>
      </c>
      <c r="C132" s="26" t="s">
        <v>0</v>
      </c>
      <c r="D132" s="2" t="s">
        <v>176</v>
      </c>
      <c r="E132" s="2" t="s">
        <v>226</v>
      </c>
      <c r="F132" s="3" t="s">
        <v>0</v>
      </c>
      <c r="G132" s="3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3">
        <f t="shared" si="74"/>
        <v>932776</v>
      </c>
      <c r="O132" s="3">
        <f>Админ!O126</f>
        <v>932776</v>
      </c>
      <c r="P132" s="3">
        <f>Админ!P126</f>
        <v>0</v>
      </c>
      <c r="Q132" s="3">
        <f>Админ!Q126</f>
        <v>0</v>
      </c>
      <c r="R132" s="3">
        <f t="shared" si="75"/>
        <v>942106</v>
      </c>
      <c r="S132" s="3">
        <f>Админ!S126</f>
        <v>942106</v>
      </c>
      <c r="T132" s="3">
        <f>Админ!T126</f>
        <v>0</v>
      </c>
      <c r="U132" s="3">
        <f>Админ!U126</f>
        <v>0</v>
      </c>
      <c r="V132" s="3">
        <f t="shared" si="76"/>
        <v>978115</v>
      </c>
      <c r="W132" s="3">
        <f>Админ!W126</f>
        <v>978115</v>
      </c>
      <c r="X132" s="3">
        <f>Админ!X126</f>
        <v>0</v>
      </c>
      <c r="Y132" s="3">
        <f>Админ!Y126</f>
        <v>0</v>
      </c>
      <c r="Z132" s="3">
        <f t="shared" si="77"/>
        <v>978115</v>
      </c>
      <c r="AA132" s="3">
        <f>Админ!AA126</f>
        <v>978115</v>
      </c>
      <c r="AB132" s="3">
        <f>Админ!AB126</f>
        <v>0</v>
      </c>
      <c r="AC132" s="3">
        <f>Админ!AC126</f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f t="shared" si="78"/>
        <v>932776</v>
      </c>
      <c r="AM132" s="3">
        <f>Админ!AM126</f>
        <v>932776</v>
      </c>
      <c r="AN132" s="3">
        <f>Админ!AN126</f>
        <v>0</v>
      </c>
      <c r="AO132" s="3">
        <f>Админ!AO126</f>
        <v>0</v>
      </c>
      <c r="AP132" s="3">
        <f t="shared" si="79"/>
        <v>942106</v>
      </c>
      <c r="AQ132" s="3">
        <f>Админ!AQ126</f>
        <v>942106</v>
      </c>
      <c r="AR132" s="3">
        <f>Админ!AR126</f>
        <v>0</v>
      </c>
      <c r="AS132" s="3">
        <f>Админ!AS126</f>
        <v>0</v>
      </c>
      <c r="AT132" s="3">
        <f t="shared" si="80"/>
        <v>978115</v>
      </c>
      <c r="AU132" s="3">
        <f>Админ!AU126</f>
        <v>978115</v>
      </c>
      <c r="AV132" s="3">
        <f>Админ!AV126</f>
        <v>0</v>
      </c>
      <c r="AW132" s="3">
        <f>Админ!AW126</f>
        <v>0</v>
      </c>
      <c r="AX132" s="3">
        <f t="shared" si="81"/>
        <v>978115</v>
      </c>
      <c r="AY132" s="3">
        <f>Админ!AY126</f>
        <v>978115</v>
      </c>
      <c r="AZ132" s="3">
        <f>Админ!AZ126</f>
        <v>0</v>
      </c>
      <c r="BA132" s="3">
        <f>Админ!BA126</f>
        <v>0</v>
      </c>
      <c r="BB132" s="3" t="s">
        <v>0</v>
      </c>
    </row>
    <row r="133" spans="1:54" x14ac:dyDescent="0.2">
      <c r="A133" s="25" t="s">
        <v>385</v>
      </c>
      <c r="B133" s="2" t="s">
        <v>323</v>
      </c>
      <c r="C133" s="26" t="s">
        <v>324</v>
      </c>
      <c r="D133" s="2" t="s">
        <v>176</v>
      </c>
      <c r="E133" s="2" t="s">
        <v>141</v>
      </c>
      <c r="F133" s="3" t="s">
        <v>0</v>
      </c>
      <c r="G133" s="3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3">
        <f t="shared" si="74"/>
        <v>383045.4</v>
      </c>
      <c r="O133" s="3">
        <f>Админ!O127</f>
        <v>383045.4</v>
      </c>
      <c r="P133" s="3">
        <f>Админ!P127</f>
        <v>0</v>
      </c>
      <c r="Q133" s="3">
        <f>Админ!Q127</f>
        <v>0</v>
      </c>
      <c r="R133" s="3">
        <f t="shared" si="75"/>
        <v>417641.5</v>
      </c>
      <c r="S133" s="3">
        <f>Админ!S127</f>
        <v>417641.5</v>
      </c>
      <c r="T133" s="3">
        <f>Админ!T127</f>
        <v>0</v>
      </c>
      <c r="U133" s="3">
        <f>Админ!U127</f>
        <v>0</v>
      </c>
      <c r="V133" s="3">
        <f t="shared" si="76"/>
        <v>417641.5</v>
      </c>
      <c r="W133" s="3">
        <f>Админ!W127</f>
        <v>417641.5</v>
      </c>
      <c r="X133" s="3">
        <f>Админ!X127</f>
        <v>0</v>
      </c>
      <c r="Y133" s="3">
        <f>Админ!Y127</f>
        <v>0</v>
      </c>
      <c r="Z133" s="3">
        <f t="shared" si="77"/>
        <v>417641.5</v>
      </c>
      <c r="AA133" s="3">
        <f>Админ!AA127</f>
        <v>417641.5</v>
      </c>
      <c r="AB133" s="3">
        <f>Админ!AB127</f>
        <v>0</v>
      </c>
      <c r="AC133" s="3">
        <f>Админ!AC127</f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f t="shared" si="78"/>
        <v>383045.4</v>
      </c>
      <c r="AM133" s="3">
        <f>Админ!AM127</f>
        <v>383045.4</v>
      </c>
      <c r="AN133" s="3">
        <f>Админ!AN127</f>
        <v>0</v>
      </c>
      <c r="AO133" s="3">
        <f>Админ!AO127</f>
        <v>0</v>
      </c>
      <c r="AP133" s="3">
        <f t="shared" si="79"/>
        <v>417641.5</v>
      </c>
      <c r="AQ133" s="3">
        <f>Админ!AQ127</f>
        <v>417641.5</v>
      </c>
      <c r="AR133" s="3">
        <f>Админ!AR127</f>
        <v>0</v>
      </c>
      <c r="AS133" s="3">
        <f>Админ!AS127</f>
        <v>0</v>
      </c>
      <c r="AT133" s="3">
        <f t="shared" si="80"/>
        <v>417641.5</v>
      </c>
      <c r="AU133" s="3">
        <f>Админ!AU127</f>
        <v>417641.5</v>
      </c>
      <c r="AV133" s="3">
        <f>Админ!AV127</f>
        <v>0</v>
      </c>
      <c r="AW133" s="3">
        <f>Админ!AW127</f>
        <v>0</v>
      </c>
      <c r="AX133" s="3">
        <f t="shared" si="81"/>
        <v>417641.5</v>
      </c>
      <c r="AY133" s="3">
        <f>Админ!AY127</f>
        <v>417641.5</v>
      </c>
      <c r="AZ133" s="3">
        <f>Админ!AZ127</f>
        <v>0</v>
      </c>
      <c r="BA133" s="3">
        <f>Админ!BA127</f>
        <v>0</v>
      </c>
      <c r="BB133" s="3" t="s">
        <v>78</v>
      </c>
    </row>
    <row r="134" spans="1:54" x14ac:dyDescent="0.2">
      <c r="A134" s="25" t="s">
        <v>0</v>
      </c>
      <c r="B134" s="2" t="s">
        <v>323</v>
      </c>
      <c r="C134" s="26" t="s">
        <v>0</v>
      </c>
      <c r="D134" s="2" t="s">
        <v>176</v>
      </c>
      <c r="E134" s="2" t="s">
        <v>141</v>
      </c>
      <c r="F134" s="3" t="s">
        <v>0</v>
      </c>
      <c r="G134" s="3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3">
        <f t="shared" si="74"/>
        <v>383045.4</v>
      </c>
      <c r="O134" s="3">
        <f>Админ!O128</f>
        <v>383045.4</v>
      </c>
      <c r="P134" s="3">
        <f>Админ!P128</f>
        <v>0</v>
      </c>
      <c r="Q134" s="3">
        <f>Админ!Q128</f>
        <v>0</v>
      </c>
      <c r="R134" s="3">
        <f t="shared" si="75"/>
        <v>417641.5</v>
      </c>
      <c r="S134" s="3">
        <f>Админ!S128</f>
        <v>417641.5</v>
      </c>
      <c r="T134" s="3">
        <f>Админ!T128</f>
        <v>0</v>
      </c>
      <c r="U134" s="3">
        <f>Админ!U128</f>
        <v>0</v>
      </c>
      <c r="V134" s="3">
        <f t="shared" si="76"/>
        <v>417641.5</v>
      </c>
      <c r="W134" s="3">
        <f>Админ!W128</f>
        <v>417641.5</v>
      </c>
      <c r="X134" s="3">
        <f>Админ!X128</f>
        <v>0</v>
      </c>
      <c r="Y134" s="3">
        <f>Админ!Y128</f>
        <v>0</v>
      </c>
      <c r="Z134" s="3">
        <f t="shared" si="77"/>
        <v>417641.5</v>
      </c>
      <c r="AA134" s="3">
        <f>Админ!AA128</f>
        <v>417641.5</v>
      </c>
      <c r="AB134" s="3">
        <f>Админ!AB128</f>
        <v>0</v>
      </c>
      <c r="AC134" s="3">
        <f>Админ!AC128</f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f t="shared" si="78"/>
        <v>383045.4</v>
      </c>
      <c r="AM134" s="3">
        <f>Админ!AM128</f>
        <v>383045.4</v>
      </c>
      <c r="AN134" s="3">
        <f>Админ!AN128</f>
        <v>0</v>
      </c>
      <c r="AO134" s="3">
        <f>Админ!AO128</f>
        <v>0</v>
      </c>
      <c r="AP134" s="3">
        <f t="shared" si="79"/>
        <v>417641.5</v>
      </c>
      <c r="AQ134" s="3">
        <f>Админ!AQ128</f>
        <v>417641.5</v>
      </c>
      <c r="AR134" s="3">
        <f>Админ!AR128</f>
        <v>0</v>
      </c>
      <c r="AS134" s="3">
        <f>Админ!AS128</f>
        <v>0</v>
      </c>
      <c r="AT134" s="3">
        <f t="shared" si="80"/>
        <v>417641.5</v>
      </c>
      <c r="AU134" s="3">
        <f>Админ!AU128</f>
        <v>417641.5</v>
      </c>
      <c r="AV134" s="3">
        <f>Админ!AV128</f>
        <v>0</v>
      </c>
      <c r="AW134" s="3">
        <f>Админ!AW128</f>
        <v>0</v>
      </c>
      <c r="AX134" s="3">
        <f t="shared" si="81"/>
        <v>417641.5</v>
      </c>
      <c r="AY134" s="3">
        <f>Админ!AY128</f>
        <v>417641.5</v>
      </c>
      <c r="AZ134" s="3">
        <f>Админ!AZ128</f>
        <v>0</v>
      </c>
      <c r="BA134" s="3">
        <f>Админ!BA128</f>
        <v>0</v>
      </c>
      <c r="BB134" s="3" t="s">
        <v>0</v>
      </c>
    </row>
    <row r="135" spans="1:54" x14ac:dyDescent="0.2">
      <c r="A135" s="25" t="s">
        <v>430</v>
      </c>
      <c r="B135" s="2" t="s">
        <v>325</v>
      </c>
      <c r="C135" s="26" t="s">
        <v>326</v>
      </c>
      <c r="D135" s="2" t="s">
        <v>176</v>
      </c>
      <c r="E135" s="2" t="s">
        <v>119</v>
      </c>
      <c r="F135" s="3" t="s">
        <v>0</v>
      </c>
      <c r="G135" s="3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3">
        <f t="shared" si="74"/>
        <v>464805</v>
      </c>
      <c r="O135" s="3">
        <f>Админ!O129</f>
        <v>464805</v>
      </c>
      <c r="P135" s="3">
        <f>Админ!P129</f>
        <v>0</v>
      </c>
      <c r="Q135" s="3">
        <f>Админ!Q129</f>
        <v>0</v>
      </c>
      <c r="R135" s="3">
        <f t="shared" si="75"/>
        <v>0</v>
      </c>
      <c r="S135" s="3">
        <f>Админ!S129</f>
        <v>0</v>
      </c>
      <c r="T135" s="3">
        <f>Админ!T129</f>
        <v>0</v>
      </c>
      <c r="U135" s="3">
        <f>Админ!U129</f>
        <v>0</v>
      </c>
      <c r="V135" s="3">
        <f t="shared" si="76"/>
        <v>0</v>
      </c>
      <c r="W135" s="3">
        <f>Админ!W129</f>
        <v>0</v>
      </c>
      <c r="X135" s="3">
        <f>Админ!X129</f>
        <v>0</v>
      </c>
      <c r="Y135" s="3">
        <f>Админ!Y129</f>
        <v>0</v>
      </c>
      <c r="Z135" s="3">
        <f t="shared" si="77"/>
        <v>0</v>
      </c>
      <c r="AA135" s="3">
        <f>Админ!AA129</f>
        <v>0</v>
      </c>
      <c r="AB135" s="3">
        <f>Админ!AB129</f>
        <v>0</v>
      </c>
      <c r="AC135" s="3">
        <f>Админ!AC129</f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f t="shared" si="78"/>
        <v>464805</v>
      </c>
      <c r="AM135" s="3">
        <f>Админ!AM129</f>
        <v>464805</v>
      </c>
      <c r="AN135" s="3">
        <f>Админ!AN129</f>
        <v>0</v>
      </c>
      <c r="AO135" s="3">
        <f>Админ!AO129</f>
        <v>0</v>
      </c>
      <c r="AP135" s="3">
        <f t="shared" si="79"/>
        <v>0</v>
      </c>
      <c r="AQ135" s="3">
        <f>Админ!AQ129</f>
        <v>0</v>
      </c>
      <c r="AR135" s="3">
        <f>Админ!AR129</f>
        <v>0</v>
      </c>
      <c r="AS135" s="3">
        <f>Админ!AS129</f>
        <v>0</v>
      </c>
      <c r="AT135" s="3">
        <f t="shared" si="80"/>
        <v>0</v>
      </c>
      <c r="AU135" s="3">
        <f>Админ!AU129</f>
        <v>0</v>
      </c>
      <c r="AV135" s="3">
        <f>Админ!AV129</f>
        <v>0</v>
      </c>
      <c r="AW135" s="3">
        <f>Админ!AW129</f>
        <v>0</v>
      </c>
      <c r="AX135" s="3">
        <f t="shared" si="81"/>
        <v>0</v>
      </c>
      <c r="AY135" s="3">
        <f>Админ!AY129</f>
        <v>0</v>
      </c>
      <c r="AZ135" s="3">
        <f>Админ!AZ129</f>
        <v>0</v>
      </c>
      <c r="BA135" s="3">
        <f>Админ!BA129</f>
        <v>0</v>
      </c>
      <c r="BB135" s="3" t="s">
        <v>78</v>
      </c>
    </row>
    <row r="136" spans="1:54" x14ac:dyDescent="0.2">
      <c r="A136" s="25" t="s">
        <v>0</v>
      </c>
      <c r="B136" s="2" t="s">
        <v>325</v>
      </c>
      <c r="C136" s="26" t="s">
        <v>0</v>
      </c>
      <c r="D136" s="2" t="s">
        <v>176</v>
      </c>
      <c r="E136" s="2" t="s">
        <v>119</v>
      </c>
      <c r="F136" s="3" t="s">
        <v>0</v>
      </c>
      <c r="G136" s="3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3">
        <f t="shared" si="74"/>
        <v>464805</v>
      </c>
      <c r="O136" s="3">
        <f>Админ!O130</f>
        <v>464805</v>
      </c>
      <c r="P136" s="3">
        <f>Админ!P130</f>
        <v>0</v>
      </c>
      <c r="Q136" s="3">
        <f>Админ!Q130</f>
        <v>0</v>
      </c>
      <c r="R136" s="3">
        <f t="shared" si="75"/>
        <v>0</v>
      </c>
      <c r="S136" s="3">
        <f>Админ!S130</f>
        <v>0</v>
      </c>
      <c r="T136" s="3">
        <f>Админ!T130</f>
        <v>0</v>
      </c>
      <c r="U136" s="3">
        <f>Админ!U130</f>
        <v>0</v>
      </c>
      <c r="V136" s="3">
        <f t="shared" si="76"/>
        <v>0</v>
      </c>
      <c r="W136" s="3">
        <f>Админ!W130</f>
        <v>0</v>
      </c>
      <c r="X136" s="3">
        <f>Админ!X130</f>
        <v>0</v>
      </c>
      <c r="Y136" s="3">
        <f>Админ!Y130</f>
        <v>0</v>
      </c>
      <c r="Z136" s="3">
        <f t="shared" si="77"/>
        <v>0</v>
      </c>
      <c r="AA136" s="3">
        <f>Админ!AA130</f>
        <v>0</v>
      </c>
      <c r="AB136" s="3">
        <f>Админ!AB130</f>
        <v>0</v>
      </c>
      <c r="AC136" s="3">
        <f>Админ!AC130</f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f t="shared" si="78"/>
        <v>464805</v>
      </c>
      <c r="AM136" s="3">
        <f>Админ!AM130</f>
        <v>464805</v>
      </c>
      <c r="AN136" s="3">
        <f>Админ!AN130</f>
        <v>0</v>
      </c>
      <c r="AO136" s="3">
        <f>Админ!AO130</f>
        <v>0</v>
      </c>
      <c r="AP136" s="3">
        <f t="shared" si="79"/>
        <v>0</v>
      </c>
      <c r="AQ136" s="3">
        <f>Админ!AQ130</f>
        <v>0</v>
      </c>
      <c r="AR136" s="3">
        <f>Админ!AR130</f>
        <v>0</v>
      </c>
      <c r="AS136" s="3">
        <f>Админ!AS130</f>
        <v>0</v>
      </c>
      <c r="AT136" s="3">
        <f t="shared" si="80"/>
        <v>0</v>
      </c>
      <c r="AU136" s="3">
        <f>Админ!AU130</f>
        <v>0</v>
      </c>
      <c r="AV136" s="3">
        <f>Админ!AV130</f>
        <v>0</v>
      </c>
      <c r="AW136" s="3">
        <f>Админ!AW130</f>
        <v>0</v>
      </c>
      <c r="AX136" s="3">
        <f t="shared" si="81"/>
        <v>0</v>
      </c>
      <c r="AY136" s="3">
        <f>Админ!AY130</f>
        <v>0</v>
      </c>
      <c r="AZ136" s="3">
        <f>Админ!AZ130</f>
        <v>0</v>
      </c>
      <c r="BA136" s="3">
        <f>Админ!BA130</f>
        <v>0</v>
      </c>
      <c r="BB136" s="3" t="s">
        <v>0</v>
      </c>
    </row>
    <row r="137" spans="1:54" ht="78.75" x14ac:dyDescent="0.2">
      <c r="A137" s="8" t="s">
        <v>387</v>
      </c>
      <c r="B137" s="2" t="s">
        <v>327</v>
      </c>
      <c r="C137" s="2" t="s">
        <v>328</v>
      </c>
      <c r="D137" s="2" t="s">
        <v>23</v>
      </c>
      <c r="E137" s="2" t="s">
        <v>188</v>
      </c>
      <c r="F137" s="3" t="s">
        <v>0</v>
      </c>
      <c r="G137" s="3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3">
        <f t="shared" si="74"/>
        <v>1400318</v>
      </c>
      <c r="O137" s="3">
        <f>Админ!O131</f>
        <v>0</v>
      </c>
      <c r="P137" s="3">
        <f>Админ!P131</f>
        <v>1400318</v>
      </c>
      <c r="Q137" s="3">
        <f>Админ!Q131</f>
        <v>0</v>
      </c>
      <c r="R137" s="3">
        <f t="shared" si="75"/>
        <v>1344018</v>
      </c>
      <c r="S137" s="3">
        <f>Админ!S131</f>
        <v>0</v>
      </c>
      <c r="T137" s="3">
        <f>Админ!T131</f>
        <v>1344018</v>
      </c>
      <c r="U137" s="3">
        <f>Админ!U131</f>
        <v>0</v>
      </c>
      <c r="V137" s="3">
        <f t="shared" si="76"/>
        <v>1344018</v>
      </c>
      <c r="W137" s="3">
        <f>Админ!W131</f>
        <v>0</v>
      </c>
      <c r="X137" s="3">
        <f>Админ!X131</f>
        <v>1344018</v>
      </c>
      <c r="Y137" s="3">
        <f>Админ!Y131</f>
        <v>0</v>
      </c>
      <c r="Z137" s="3">
        <f t="shared" si="77"/>
        <v>1344018</v>
      </c>
      <c r="AA137" s="3">
        <f>Админ!AA131</f>
        <v>0</v>
      </c>
      <c r="AB137" s="3">
        <f>Админ!AB131</f>
        <v>1344018</v>
      </c>
      <c r="AC137" s="3">
        <f>Админ!AC131</f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f t="shared" si="78"/>
        <v>1294118</v>
      </c>
      <c r="AM137" s="3">
        <f>Админ!AM131</f>
        <v>0</v>
      </c>
      <c r="AN137" s="3">
        <f>Админ!AN131</f>
        <v>1294118</v>
      </c>
      <c r="AO137" s="3">
        <f>Админ!AO131</f>
        <v>0</v>
      </c>
      <c r="AP137" s="3">
        <f t="shared" si="79"/>
        <v>1294018</v>
      </c>
      <c r="AQ137" s="3">
        <f>Админ!AQ131</f>
        <v>0</v>
      </c>
      <c r="AR137" s="3">
        <f>Админ!AR131</f>
        <v>1294018</v>
      </c>
      <c r="AS137" s="3">
        <f>Админ!AS131</f>
        <v>0</v>
      </c>
      <c r="AT137" s="3">
        <f t="shared" si="80"/>
        <v>1294018</v>
      </c>
      <c r="AU137" s="3">
        <f>Админ!AU131</f>
        <v>0</v>
      </c>
      <c r="AV137" s="3">
        <f>Админ!AV131</f>
        <v>1294018</v>
      </c>
      <c r="AW137" s="3">
        <f>Админ!AW131</f>
        <v>0</v>
      </c>
      <c r="AX137" s="3">
        <f t="shared" si="81"/>
        <v>1294018</v>
      </c>
      <c r="AY137" s="3">
        <f>Админ!AY131</f>
        <v>0</v>
      </c>
      <c r="AZ137" s="3">
        <f>Админ!AZ131</f>
        <v>1294018</v>
      </c>
      <c r="BA137" s="3">
        <f>Админ!BA131</f>
        <v>0</v>
      </c>
      <c r="BB137" s="3" t="s">
        <v>78</v>
      </c>
    </row>
    <row r="138" spans="1:54" ht="78.75" x14ac:dyDescent="0.2">
      <c r="A138" s="8" t="s">
        <v>388</v>
      </c>
      <c r="B138" s="2" t="s">
        <v>329</v>
      </c>
      <c r="C138" s="2" t="s">
        <v>330</v>
      </c>
      <c r="D138" s="2" t="s">
        <v>23</v>
      </c>
      <c r="E138" s="2" t="s">
        <v>188</v>
      </c>
      <c r="F138" s="3" t="s">
        <v>0</v>
      </c>
      <c r="G138" s="3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3">
        <f t="shared" si="74"/>
        <v>2063900</v>
      </c>
      <c r="O138" s="3">
        <f>Админ!O132</f>
        <v>0</v>
      </c>
      <c r="P138" s="3">
        <f>Админ!P132</f>
        <v>2063900</v>
      </c>
      <c r="Q138" s="3">
        <f>Админ!Q132</f>
        <v>0</v>
      </c>
      <c r="R138" s="3">
        <f t="shared" si="75"/>
        <v>2120200</v>
      </c>
      <c r="S138" s="3">
        <f>Админ!S132</f>
        <v>0</v>
      </c>
      <c r="T138" s="3">
        <f>Админ!T132</f>
        <v>2120200</v>
      </c>
      <c r="U138" s="3">
        <f>Админ!U132</f>
        <v>0</v>
      </c>
      <c r="V138" s="3">
        <f t="shared" si="76"/>
        <v>2120200</v>
      </c>
      <c r="W138" s="3">
        <f>Админ!W132</f>
        <v>0</v>
      </c>
      <c r="X138" s="3">
        <f>Админ!X132</f>
        <v>2120200</v>
      </c>
      <c r="Y138" s="3">
        <f>Админ!Y132</f>
        <v>0</v>
      </c>
      <c r="Z138" s="3">
        <f t="shared" si="77"/>
        <v>2120200</v>
      </c>
      <c r="AA138" s="3">
        <f>Админ!AA132</f>
        <v>0</v>
      </c>
      <c r="AB138" s="3">
        <f>Админ!AB132</f>
        <v>2120200</v>
      </c>
      <c r="AC138" s="3">
        <f>Админ!AC132</f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f t="shared" si="78"/>
        <v>2063900</v>
      </c>
      <c r="AM138" s="3">
        <f>Админ!AM132</f>
        <v>0</v>
      </c>
      <c r="AN138" s="3">
        <f>Админ!AN132</f>
        <v>2063900</v>
      </c>
      <c r="AO138" s="3">
        <f>Админ!AO132</f>
        <v>0</v>
      </c>
      <c r="AP138" s="3">
        <f t="shared" si="79"/>
        <v>2120200</v>
      </c>
      <c r="AQ138" s="3">
        <f>Админ!AQ132</f>
        <v>0</v>
      </c>
      <c r="AR138" s="3">
        <f>Админ!AR132</f>
        <v>2120200</v>
      </c>
      <c r="AS138" s="3">
        <f>Админ!AS132</f>
        <v>0</v>
      </c>
      <c r="AT138" s="3">
        <f t="shared" si="80"/>
        <v>2120200</v>
      </c>
      <c r="AU138" s="3">
        <f>Админ!AU132</f>
        <v>0</v>
      </c>
      <c r="AV138" s="3">
        <f>Админ!AV132</f>
        <v>2120200</v>
      </c>
      <c r="AW138" s="3">
        <f>Админ!AW132</f>
        <v>0</v>
      </c>
      <c r="AX138" s="3">
        <f t="shared" si="81"/>
        <v>2120200</v>
      </c>
      <c r="AY138" s="3">
        <f>Админ!AY132</f>
        <v>0</v>
      </c>
      <c r="AZ138" s="3">
        <f>Админ!AZ132</f>
        <v>2120200</v>
      </c>
      <c r="BA138" s="3">
        <f>Админ!BA132</f>
        <v>0</v>
      </c>
      <c r="BB138" s="3" t="s">
        <v>78</v>
      </c>
    </row>
    <row r="139" spans="1:54" x14ac:dyDescent="0.2">
      <c r="A139" s="25" t="s">
        <v>389</v>
      </c>
      <c r="B139" s="2" t="s">
        <v>331</v>
      </c>
      <c r="C139" s="26" t="s">
        <v>332</v>
      </c>
      <c r="D139" s="2" t="s">
        <v>168</v>
      </c>
      <c r="E139" s="2" t="s">
        <v>193</v>
      </c>
      <c r="F139" s="3" t="s">
        <v>0</v>
      </c>
      <c r="G139" s="3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3">
        <f t="shared" si="74"/>
        <v>10248820</v>
      </c>
      <c r="O139" s="3">
        <f>Админ!O133</f>
        <v>0</v>
      </c>
      <c r="P139" s="3">
        <f>Админ!P133</f>
        <v>10248820</v>
      </c>
      <c r="Q139" s="3">
        <f>Админ!Q133</f>
        <v>0</v>
      </c>
      <c r="R139" s="3">
        <f t="shared" si="75"/>
        <v>17378154</v>
      </c>
      <c r="S139" s="3">
        <f>Админ!S133</f>
        <v>0</v>
      </c>
      <c r="T139" s="3">
        <f>Админ!T133</f>
        <v>17378154</v>
      </c>
      <c r="U139" s="3">
        <f>Админ!U133</f>
        <v>0</v>
      </c>
      <c r="V139" s="3">
        <f t="shared" si="76"/>
        <v>17366554</v>
      </c>
      <c r="W139" s="3">
        <f>Админ!W133</f>
        <v>0</v>
      </c>
      <c r="X139" s="3">
        <f>Админ!X133</f>
        <v>17366554</v>
      </c>
      <c r="Y139" s="3">
        <f>Админ!Y133</f>
        <v>0</v>
      </c>
      <c r="Z139" s="3">
        <f t="shared" si="77"/>
        <v>17366554</v>
      </c>
      <c r="AA139" s="3">
        <f>Админ!AA133</f>
        <v>0</v>
      </c>
      <c r="AB139" s="3">
        <f>Админ!AB133</f>
        <v>17366554</v>
      </c>
      <c r="AC139" s="3">
        <f>Админ!AC133</f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f t="shared" si="78"/>
        <v>113200</v>
      </c>
      <c r="AM139" s="3">
        <f>Админ!AM133</f>
        <v>0</v>
      </c>
      <c r="AN139" s="3">
        <f>Админ!AN133</f>
        <v>113200</v>
      </c>
      <c r="AO139" s="3">
        <f>Админ!AO133</f>
        <v>0</v>
      </c>
      <c r="AP139" s="3">
        <f t="shared" si="79"/>
        <v>147600</v>
      </c>
      <c r="AQ139" s="3">
        <f>Админ!AQ133</f>
        <v>0</v>
      </c>
      <c r="AR139" s="3">
        <f>Админ!AR133</f>
        <v>147600</v>
      </c>
      <c r="AS139" s="3">
        <f>Админ!AS133</f>
        <v>0</v>
      </c>
      <c r="AT139" s="3">
        <f t="shared" si="80"/>
        <v>136000</v>
      </c>
      <c r="AU139" s="3">
        <f>Админ!AU133</f>
        <v>0</v>
      </c>
      <c r="AV139" s="3">
        <f>Админ!AV133</f>
        <v>136000</v>
      </c>
      <c r="AW139" s="3">
        <f>Админ!AW133</f>
        <v>0</v>
      </c>
      <c r="AX139" s="3">
        <f t="shared" si="81"/>
        <v>136000</v>
      </c>
      <c r="AY139" s="3">
        <f>Админ!AY133</f>
        <v>0</v>
      </c>
      <c r="AZ139" s="3">
        <f>Админ!AZ133</f>
        <v>136000</v>
      </c>
      <c r="BA139" s="3">
        <f>Админ!BA133</f>
        <v>0</v>
      </c>
      <c r="BB139" s="3" t="s">
        <v>78</v>
      </c>
    </row>
    <row r="140" spans="1:54" x14ac:dyDescent="0.2">
      <c r="A140" s="25" t="s">
        <v>0</v>
      </c>
      <c r="B140" s="2" t="s">
        <v>331</v>
      </c>
      <c r="C140" s="26" t="s">
        <v>0</v>
      </c>
      <c r="D140" s="2" t="s">
        <v>168</v>
      </c>
      <c r="E140" s="2" t="s">
        <v>141</v>
      </c>
      <c r="F140" s="3" t="s">
        <v>0</v>
      </c>
      <c r="G140" s="3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3">
        <f t="shared" si="74"/>
        <v>10248820</v>
      </c>
      <c r="O140" s="3">
        <f>Админ!O134</f>
        <v>0</v>
      </c>
      <c r="P140" s="3">
        <f>Админ!P134</f>
        <v>10248820</v>
      </c>
      <c r="Q140" s="3">
        <f>Админ!Q134</f>
        <v>0</v>
      </c>
      <c r="R140" s="3">
        <f t="shared" si="75"/>
        <v>17230554</v>
      </c>
      <c r="S140" s="3">
        <f>Админ!S134</f>
        <v>0</v>
      </c>
      <c r="T140" s="3">
        <f>Админ!T134</f>
        <v>17230554</v>
      </c>
      <c r="U140" s="3">
        <f>Админ!U134</f>
        <v>0</v>
      </c>
      <c r="V140" s="3">
        <f t="shared" si="76"/>
        <v>17230554</v>
      </c>
      <c r="W140" s="3">
        <f>Админ!W134</f>
        <v>0</v>
      </c>
      <c r="X140" s="3">
        <f>Админ!X134</f>
        <v>17230554</v>
      </c>
      <c r="Y140" s="3">
        <f>Админ!Y134</f>
        <v>0</v>
      </c>
      <c r="Z140" s="3">
        <f t="shared" si="77"/>
        <v>17230554</v>
      </c>
      <c r="AA140" s="3">
        <f>Админ!AA134</f>
        <v>0</v>
      </c>
      <c r="AB140" s="3">
        <f>Админ!AB134</f>
        <v>17230554</v>
      </c>
      <c r="AC140" s="3">
        <f>Админ!AC134</f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f t="shared" si="78"/>
        <v>0</v>
      </c>
      <c r="AM140" s="3">
        <f>Админ!AM134</f>
        <v>0</v>
      </c>
      <c r="AN140" s="3">
        <f>Админ!AN134</f>
        <v>0</v>
      </c>
      <c r="AO140" s="3">
        <f>Админ!AO134</f>
        <v>0</v>
      </c>
      <c r="AP140" s="3">
        <f t="shared" si="79"/>
        <v>0</v>
      </c>
      <c r="AQ140" s="3">
        <f>Админ!AQ134</f>
        <v>0</v>
      </c>
      <c r="AR140" s="3">
        <f>Админ!AR134</f>
        <v>0</v>
      </c>
      <c r="AS140" s="3">
        <f>Админ!AS134</f>
        <v>0</v>
      </c>
      <c r="AT140" s="3">
        <f t="shared" si="80"/>
        <v>0</v>
      </c>
      <c r="AU140" s="3">
        <f>Админ!AU134</f>
        <v>0</v>
      </c>
      <c r="AV140" s="3">
        <f>Админ!AV134</f>
        <v>0</v>
      </c>
      <c r="AW140" s="3">
        <f>Админ!AW134</f>
        <v>0</v>
      </c>
      <c r="AX140" s="3">
        <f t="shared" si="81"/>
        <v>0</v>
      </c>
      <c r="AY140" s="3">
        <f>Админ!AY134</f>
        <v>0</v>
      </c>
      <c r="AZ140" s="3">
        <f>Админ!AZ134</f>
        <v>0</v>
      </c>
      <c r="BA140" s="3">
        <f>Админ!BA134</f>
        <v>0</v>
      </c>
      <c r="BB140" s="3" t="s">
        <v>0</v>
      </c>
    </row>
    <row r="141" spans="1:54" ht="409.5" x14ac:dyDescent="0.2">
      <c r="A141" s="8" t="s">
        <v>390</v>
      </c>
      <c r="B141" s="2" t="s">
        <v>333</v>
      </c>
      <c r="C141" s="2" t="s">
        <v>334</v>
      </c>
      <c r="D141" s="2" t="s">
        <v>168</v>
      </c>
      <c r="E141" s="2" t="s">
        <v>196</v>
      </c>
      <c r="F141" s="3" t="s">
        <v>0</v>
      </c>
      <c r="G141" s="3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3">
        <f t="shared" si="74"/>
        <v>5066467</v>
      </c>
      <c r="O141" s="3">
        <f>Админ!O135+РОО!O55</f>
        <v>0</v>
      </c>
      <c r="P141" s="3">
        <f>Админ!P135+РОО!P55</f>
        <v>5066467</v>
      </c>
      <c r="Q141" s="3">
        <f>Админ!Q135+РОО!Q55</f>
        <v>0</v>
      </c>
      <c r="R141" s="3">
        <f t="shared" si="75"/>
        <v>5066467</v>
      </c>
      <c r="S141" s="3">
        <f>Админ!S135+РОО!S55</f>
        <v>0</v>
      </c>
      <c r="T141" s="3">
        <f>Админ!T135+РОО!T55</f>
        <v>5066467</v>
      </c>
      <c r="U141" s="3">
        <f>Админ!U135+РОО!U55</f>
        <v>0</v>
      </c>
      <c r="V141" s="3">
        <f t="shared" si="76"/>
        <v>5066467</v>
      </c>
      <c r="W141" s="3"/>
      <c r="X141" s="3">
        <v>5066467</v>
      </c>
      <c r="Y141" s="3"/>
      <c r="Z141" s="3">
        <f t="shared" si="77"/>
        <v>5066467</v>
      </c>
      <c r="AA141" s="3"/>
      <c r="AB141" s="3">
        <v>5066467</v>
      </c>
      <c r="AC141" s="3"/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f t="shared" si="78"/>
        <v>5066467</v>
      </c>
      <c r="AM141" s="3">
        <f>Админ!AM135+РОО!AM55</f>
        <v>0</v>
      </c>
      <c r="AN141" s="3">
        <f>Админ!AN135+РОО!AN55</f>
        <v>5066467</v>
      </c>
      <c r="AO141" s="3">
        <f>Админ!AO135+РОО!AO55</f>
        <v>0</v>
      </c>
      <c r="AP141" s="3">
        <f t="shared" si="79"/>
        <v>5066467</v>
      </c>
      <c r="AQ141" s="3">
        <f>Админ!AQ135+РОО!AQ55</f>
        <v>0</v>
      </c>
      <c r="AR141" s="3">
        <f>Админ!AR135+РОО!AR55</f>
        <v>5066467</v>
      </c>
      <c r="AS141" s="3">
        <f>Админ!AS135+РОО!AS55</f>
        <v>0</v>
      </c>
      <c r="AT141" s="3">
        <f t="shared" si="80"/>
        <v>5066467</v>
      </c>
      <c r="AU141" s="3">
        <v>0</v>
      </c>
      <c r="AV141" s="3">
        <v>5066467</v>
      </c>
      <c r="AW141" s="3">
        <v>0</v>
      </c>
      <c r="AX141" s="3">
        <f t="shared" si="81"/>
        <v>5066467</v>
      </c>
      <c r="AY141" s="3">
        <v>0</v>
      </c>
      <c r="AZ141" s="3">
        <v>5066467</v>
      </c>
      <c r="BA141" s="3">
        <v>0</v>
      </c>
      <c r="BB141" s="3" t="s">
        <v>78</v>
      </c>
    </row>
    <row r="142" spans="1:54" ht="409.5" x14ac:dyDescent="0.2">
      <c r="A142" s="8" t="s">
        <v>391</v>
      </c>
      <c r="B142" s="2" t="s">
        <v>335</v>
      </c>
      <c r="C142" s="2" t="s">
        <v>336</v>
      </c>
      <c r="D142" s="2" t="s">
        <v>168</v>
      </c>
      <c r="E142" s="2" t="s">
        <v>141</v>
      </c>
      <c r="F142" s="3" t="s">
        <v>0</v>
      </c>
      <c r="G142" s="3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3">
        <f t="shared" si="74"/>
        <v>10967296</v>
      </c>
      <c r="O142" s="3">
        <f>Админ!O136</f>
        <v>0</v>
      </c>
      <c r="P142" s="3">
        <f>Админ!P136</f>
        <v>10967296</v>
      </c>
      <c r="Q142" s="3">
        <f>Админ!Q136</f>
        <v>0</v>
      </c>
      <c r="R142" s="3">
        <f t="shared" si="75"/>
        <v>10561996</v>
      </c>
      <c r="S142" s="3">
        <f>Админ!S136</f>
        <v>0</v>
      </c>
      <c r="T142" s="3">
        <f>Админ!T136</f>
        <v>10561996</v>
      </c>
      <c r="U142" s="3">
        <f>Админ!U136</f>
        <v>0</v>
      </c>
      <c r="V142" s="3">
        <f t="shared" si="76"/>
        <v>10609096</v>
      </c>
      <c r="W142" s="3"/>
      <c r="X142" s="3">
        <v>10609096</v>
      </c>
      <c r="Y142" s="3"/>
      <c r="Z142" s="3">
        <f t="shared" si="77"/>
        <v>10609096</v>
      </c>
      <c r="AA142" s="3"/>
      <c r="AB142" s="3">
        <v>10609096</v>
      </c>
      <c r="AC142" s="3"/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f t="shared" si="78"/>
        <v>10967296</v>
      </c>
      <c r="AM142" s="3">
        <f>Админ!AM136</f>
        <v>0</v>
      </c>
      <c r="AN142" s="3">
        <f>Админ!AN136</f>
        <v>10967296</v>
      </c>
      <c r="AO142" s="3">
        <f>Админ!AO136</f>
        <v>0</v>
      </c>
      <c r="AP142" s="3">
        <f t="shared" si="79"/>
        <v>10561996</v>
      </c>
      <c r="AQ142" s="3">
        <f>Админ!AQ136</f>
        <v>0</v>
      </c>
      <c r="AR142" s="3">
        <f>Админ!AR136</f>
        <v>10561996</v>
      </c>
      <c r="AS142" s="3">
        <f>Админ!AS136</f>
        <v>0</v>
      </c>
      <c r="AT142" s="3">
        <f t="shared" si="80"/>
        <v>10609096</v>
      </c>
      <c r="AU142" s="3">
        <v>0</v>
      </c>
      <c r="AV142" s="3">
        <v>10609096</v>
      </c>
      <c r="AW142" s="3">
        <v>0</v>
      </c>
      <c r="AX142" s="3">
        <f t="shared" si="81"/>
        <v>10609096</v>
      </c>
      <c r="AY142" s="3">
        <v>0</v>
      </c>
      <c r="AZ142" s="3">
        <v>10609096</v>
      </c>
      <c r="BA142" s="3">
        <v>0</v>
      </c>
      <c r="BB142" s="3" t="s">
        <v>78</v>
      </c>
    </row>
    <row r="143" spans="1:54" ht="33.75" x14ac:dyDescent="0.2">
      <c r="A143" s="8" t="s">
        <v>392</v>
      </c>
      <c r="B143" s="2" t="s">
        <v>337</v>
      </c>
      <c r="C143" s="2" t="s">
        <v>338</v>
      </c>
      <c r="D143" s="2" t="s">
        <v>168</v>
      </c>
      <c r="E143" s="2" t="s">
        <v>339</v>
      </c>
      <c r="F143" s="3" t="s">
        <v>0</v>
      </c>
      <c r="G143" s="3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3">
        <f t="shared" si="74"/>
        <v>116000</v>
      </c>
      <c r="O143" s="3">
        <f>Админ!O137</f>
        <v>0</v>
      </c>
      <c r="P143" s="3">
        <f>Админ!P137</f>
        <v>116000</v>
      </c>
      <c r="Q143" s="3">
        <f>Админ!Q137</f>
        <v>0</v>
      </c>
      <c r="R143" s="3">
        <f t="shared" si="75"/>
        <v>109000</v>
      </c>
      <c r="S143" s="3">
        <f>Админ!S137</f>
        <v>0</v>
      </c>
      <c r="T143" s="3">
        <f>Админ!T137</f>
        <v>109000</v>
      </c>
      <c r="U143" s="3">
        <f>Админ!U137</f>
        <v>0</v>
      </c>
      <c r="V143" s="3">
        <f t="shared" si="76"/>
        <v>109000</v>
      </c>
      <c r="W143" s="3">
        <f>Админ!W137</f>
        <v>0</v>
      </c>
      <c r="X143" s="3">
        <f>Админ!X137</f>
        <v>109000</v>
      </c>
      <c r="Y143" s="3">
        <f>Админ!Y137</f>
        <v>0</v>
      </c>
      <c r="Z143" s="3">
        <f t="shared" si="77"/>
        <v>109000</v>
      </c>
      <c r="AA143" s="3">
        <f>Админ!AA137</f>
        <v>0</v>
      </c>
      <c r="AB143" s="3">
        <f>Админ!AB137</f>
        <v>109000</v>
      </c>
      <c r="AC143" s="3">
        <f>Админ!AC137</f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f t="shared" si="78"/>
        <v>116000</v>
      </c>
      <c r="AM143" s="3">
        <f>Админ!AM137</f>
        <v>0</v>
      </c>
      <c r="AN143" s="3">
        <f>Админ!AN137</f>
        <v>116000</v>
      </c>
      <c r="AO143" s="3">
        <f>Админ!AO137</f>
        <v>0</v>
      </c>
      <c r="AP143" s="3">
        <f t="shared" si="79"/>
        <v>109000</v>
      </c>
      <c r="AQ143" s="3">
        <f>Админ!AQ137</f>
        <v>0</v>
      </c>
      <c r="AR143" s="3">
        <f>Админ!AR137</f>
        <v>109000</v>
      </c>
      <c r="AS143" s="3">
        <f>Админ!AS137</f>
        <v>0</v>
      </c>
      <c r="AT143" s="3">
        <f t="shared" si="80"/>
        <v>109000</v>
      </c>
      <c r="AU143" s="3">
        <f>Админ!AU137</f>
        <v>0</v>
      </c>
      <c r="AV143" s="3">
        <f>Админ!AV137</f>
        <v>109000</v>
      </c>
      <c r="AW143" s="3">
        <f>Админ!AW137</f>
        <v>0</v>
      </c>
      <c r="AX143" s="3">
        <f t="shared" si="81"/>
        <v>109000</v>
      </c>
      <c r="AY143" s="3">
        <f>Админ!AY137</f>
        <v>0</v>
      </c>
      <c r="AZ143" s="3">
        <f>Админ!AZ137</f>
        <v>109000</v>
      </c>
      <c r="BA143" s="3">
        <f>Админ!BA137</f>
        <v>0</v>
      </c>
      <c r="BB143" s="3" t="s">
        <v>78</v>
      </c>
    </row>
    <row r="144" spans="1:54" ht="405" x14ac:dyDescent="0.2">
      <c r="A144" s="8" t="s">
        <v>393</v>
      </c>
      <c r="B144" s="2" t="s">
        <v>340</v>
      </c>
      <c r="C144" s="2" t="s">
        <v>341</v>
      </c>
      <c r="D144" s="2" t="s">
        <v>204</v>
      </c>
      <c r="E144" s="2" t="s">
        <v>205</v>
      </c>
      <c r="F144" s="3" t="s">
        <v>0</v>
      </c>
      <c r="G144" s="3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3">
        <f t="shared" si="74"/>
        <v>96071.9</v>
      </c>
      <c r="O144" s="3">
        <f>Админ!O138</f>
        <v>0</v>
      </c>
      <c r="P144" s="3">
        <f>Админ!P138</f>
        <v>96071.9</v>
      </c>
      <c r="Q144" s="3">
        <f>Админ!Q138</f>
        <v>0</v>
      </c>
      <c r="R144" s="3">
        <f t="shared" si="75"/>
        <v>52572.5</v>
      </c>
      <c r="S144" s="3">
        <f>Админ!S138</f>
        <v>0</v>
      </c>
      <c r="T144" s="3">
        <f>Админ!T138</f>
        <v>52572.5</v>
      </c>
      <c r="U144" s="3">
        <f>Админ!U138</f>
        <v>0</v>
      </c>
      <c r="V144" s="3">
        <f t="shared" si="76"/>
        <v>52572.5</v>
      </c>
      <c r="W144" s="3">
        <f>Админ!W138</f>
        <v>0</v>
      </c>
      <c r="X144" s="3">
        <f>Админ!X138</f>
        <v>52572.5</v>
      </c>
      <c r="Y144" s="3">
        <f>Админ!Y138</f>
        <v>0</v>
      </c>
      <c r="Z144" s="3">
        <f t="shared" si="77"/>
        <v>52572.5</v>
      </c>
      <c r="AA144" s="3">
        <f>Админ!AA138</f>
        <v>0</v>
      </c>
      <c r="AB144" s="3">
        <f>Админ!AB138</f>
        <v>52572.5</v>
      </c>
      <c r="AC144" s="3">
        <f>Админ!AC138</f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f t="shared" si="78"/>
        <v>96071.9</v>
      </c>
      <c r="AM144" s="3">
        <f>Админ!AM138</f>
        <v>0</v>
      </c>
      <c r="AN144" s="3">
        <v>96071.9</v>
      </c>
      <c r="AO144" s="3">
        <v>0</v>
      </c>
      <c r="AP144" s="3">
        <f t="shared" si="79"/>
        <v>52572.5</v>
      </c>
      <c r="AQ144" s="3">
        <v>0</v>
      </c>
      <c r="AR144" s="3">
        <v>52572.5</v>
      </c>
      <c r="AS144" s="3">
        <v>0</v>
      </c>
      <c r="AT144" s="3">
        <f t="shared" si="80"/>
        <v>52572.5</v>
      </c>
      <c r="AU144" s="3">
        <v>0</v>
      </c>
      <c r="AV144" s="3">
        <v>52572.5</v>
      </c>
      <c r="AW144" s="3">
        <v>0</v>
      </c>
      <c r="AX144" s="3">
        <f t="shared" si="81"/>
        <v>52572.5</v>
      </c>
      <c r="AY144" s="3">
        <v>0</v>
      </c>
      <c r="AZ144" s="3">
        <v>52572.5</v>
      </c>
      <c r="BA144" s="3">
        <v>0</v>
      </c>
      <c r="BB144" s="3" t="s">
        <v>78</v>
      </c>
    </row>
    <row r="145" spans="1:54" x14ac:dyDescent="0.2">
      <c r="A145" s="25" t="s">
        <v>395</v>
      </c>
      <c r="B145" s="2" t="s">
        <v>342</v>
      </c>
      <c r="C145" s="26" t="s">
        <v>343</v>
      </c>
      <c r="D145" s="2" t="s">
        <v>99</v>
      </c>
      <c r="E145" s="2" t="s">
        <v>103</v>
      </c>
      <c r="F145" s="3" t="s">
        <v>0</v>
      </c>
      <c r="G145" s="3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3">
        <f t="shared" si="74"/>
        <v>65401284</v>
      </c>
      <c r="O145" s="3">
        <f>РОО!O56</f>
        <v>0</v>
      </c>
      <c r="P145" s="3">
        <f>РОО!P56</f>
        <v>65401284</v>
      </c>
      <c r="Q145" s="3">
        <f>РОО!Q56</f>
        <v>0</v>
      </c>
      <c r="R145" s="3">
        <f t="shared" si="75"/>
        <v>65401284</v>
      </c>
      <c r="S145" s="3">
        <f>РОО!S56</f>
        <v>0</v>
      </c>
      <c r="T145" s="3">
        <f>РОО!T56</f>
        <v>65401284</v>
      </c>
      <c r="U145" s="3">
        <f>РОО!U56</f>
        <v>0</v>
      </c>
      <c r="V145" s="3">
        <f t="shared" si="76"/>
        <v>65401284</v>
      </c>
      <c r="W145" s="3">
        <f>РОО!W56</f>
        <v>0</v>
      </c>
      <c r="X145" s="3">
        <f>РОО!X56</f>
        <v>65401284</v>
      </c>
      <c r="Y145" s="3">
        <f>РОО!Y56</f>
        <v>0</v>
      </c>
      <c r="Z145" s="3">
        <f t="shared" si="77"/>
        <v>65401284</v>
      </c>
      <c r="AA145" s="3">
        <f>РОО!AA56</f>
        <v>0</v>
      </c>
      <c r="AB145" s="3">
        <f>РОО!AB56</f>
        <v>65401284</v>
      </c>
      <c r="AC145" s="3">
        <f>РОО!AC56</f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f t="shared" si="78"/>
        <v>64686284</v>
      </c>
      <c r="AM145" s="3">
        <f>РОО!AM56</f>
        <v>0</v>
      </c>
      <c r="AN145" s="3">
        <f>РОО!AN56</f>
        <v>64686284</v>
      </c>
      <c r="AO145" s="3">
        <f>РОО!AO56</f>
        <v>0</v>
      </c>
      <c r="AP145" s="3">
        <f t="shared" si="79"/>
        <v>64686284</v>
      </c>
      <c r="AQ145" s="3">
        <f>РОО!AQ56</f>
        <v>0</v>
      </c>
      <c r="AR145" s="3">
        <f>РОО!AR56</f>
        <v>64686284</v>
      </c>
      <c r="AS145" s="3">
        <f>РОО!AS56</f>
        <v>0</v>
      </c>
      <c r="AT145" s="3">
        <f t="shared" si="80"/>
        <v>64686284</v>
      </c>
      <c r="AU145" s="3">
        <f>РОО!AU56</f>
        <v>0</v>
      </c>
      <c r="AV145" s="3">
        <f>РОО!AV56</f>
        <v>64686284</v>
      </c>
      <c r="AW145" s="3">
        <f>РОО!AW56</f>
        <v>0</v>
      </c>
      <c r="AX145" s="3">
        <f t="shared" si="81"/>
        <v>64686284</v>
      </c>
      <c r="AY145" s="3">
        <f>РОО!AY56</f>
        <v>0</v>
      </c>
      <c r="AZ145" s="3">
        <f>РОО!AZ56</f>
        <v>64686284</v>
      </c>
      <c r="BA145" s="3">
        <f>РОО!BA56</f>
        <v>0</v>
      </c>
      <c r="BB145" s="3" t="s">
        <v>78</v>
      </c>
    </row>
    <row r="146" spans="1:54" x14ac:dyDescent="0.2">
      <c r="A146" s="25" t="s">
        <v>0</v>
      </c>
      <c r="B146" s="2" t="s">
        <v>342</v>
      </c>
      <c r="C146" s="26" t="s">
        <v>0</v>
      </c>
      <c r="D146" s="2" t="s">
        <v>99</v>
      </c>
      <c r="E146" s="2" t="s">
        <v>103</v>
      </c>
      <c r="F146" s="3" t="s">
        <v>0</v>
      </c>
      <c r="G146" s="3" t="s">
        <v>0</v>
      </c>
      <c r="H146" s="3" t="s">
        <v>0</v>
      </c>
      <c r="I146" s="3" t="s">
        <v>0</v>
      </c>
      <c r="J146" s="3" t="s">
        <v>0</v>
      </c>
      <c r="K146" s="3" t="s">
        <v>0</v>
      </c>
      <c r="L146" s="3" t="s">
        <v>0</v>
      </c>
      <c r="M146" s="3" t="s">
        <v>0</v>
      </c>
      <c r="N146" s="3">
        <f t="shared" si="74"/>
        <v>1372123.8</v>
      </c>
      <c r="O146" s="3">
        <f>РОО!O57</f>
        <v>0</v>
      </c>
      <c r="P146" s="3">
        <f>РОО!P57</f>
        <v>1372123.8</v>
      </c>
      <c r="Q146" s="3">
        <f>РОО!Q57</f>
        <v>0</v>
      </c>
      <c r="R146" s="3">
        <f t="shared" si="75"/>
        <v>3129273.8</v>
      </c>
      <c r="S146" s="3">
        <f>РОО!S57</f>
        <v>0</v>
      </c>
      <c r="T146" s="3">
        <f>РОО!T57</f>
        <v>3129273.8</v>
      </c>
      <c r="U146" s="3">
        <f>РОО!U57</f>
        <v>0</v>
      </c>
      <c r="V146" s="3">
        <f t="shared" si="76"/>
        <v>0</v>
      </c>
      <c r="W146" s="3">
        <f>РОО!W57</f>
        <v>0</v>
      </c>
      <c r="X146" s="3">
        <f>РОО!X57</f>
        <v>0</v>
      </c>
      <c r="Y146" s="3">
        <f>РОО!Y57</f>
        <v>0</v>
      </c>
      <c r="Z146" s="3">
        <f t="shared" si="77"/>
        <v>0</v>
      </c>
      <c r="AA146" s="3">
        <f>РОО!AA57</f>
        <v>0</v>
      </c>
      <c r="AB146" s="3">
        <f>РОО!AB57</f>
        <v>0</v>
      </c>
      <c r="AC146" s="3">
        <f>РОО!AC57</f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f t="shared" si="78"/>
        <v>1372123.8</v>
      </c>
      <c r="AM146" s="3">
        <f>РОО!AM57</f>
        <v>0</v>
      </c>
      <c r="AN146" s="3">
        <f>РОО!AN57</f>
        <v>1372123.8</v>
      </c>
      <c r="AO146" s="3">
        <f>РОО!AO57</f>
        <v>0</v>
      </c>
      <c r="AP146" s="3">
        <f t="shared" si="79"/>
        <v>3129273.8</v>
      </c>
      <c r="AQ146" s="3">
        <f>РОО!AQ57</f>
        <v>0</v>
      </c>
      <c r="AR146" s="3">
        <f>РОО!AR57</f>
        <v>3129273.8</v>
      </c>
      <c r="AS146" s="3">
        <f>РОО!AS57</f>
        <v>0</v>
      </c>
      <c r="AT146" s="3">
        <f t="shared" si="80"/>
        <v>0</v>
      </c>
      <c r="AU146" s="3">
        <f>РОО!AU57</f>
        <v>0</v>
      </c>
      <c r="AV146" s="3">
        <f>РОО!AV57</f>
        <v>0</v>
      </c>
      <c r="AW146" s="3">
        <f>РОО!AW57</f>
        <v>0</v>
      </c>
      <c r="AX146" s="3">
        <f t="shared" si="81"/>
        <v>0</v>
      </c>
      <c r="AY146" s="3">
        <f>РОО!AY57</f>
        <v>0</v>
      </c>
      <c r="AZ146" s="3">
        <f>РОО!AZ57</f>
        <v>0</v>
      </c>
      <c r="BA146" s="3">
        <f>РОО!BA57</f>
        <v>0</v>
      </c>
      <c r="BB146" s="3" t="s">
        <v>0</v>
      </c>
    </row>
    <row r="147" spans="1:54" x14ac:dyDescent="0.2">
      <c r="A147" s="25" t="s">
        <v>396</v>
      </c>
      <c r="B147" s="2" t="s">
        <v>344</v>
      </c>
      <c r="C147" s="26" t="s">
        <v>345</v>
      </c>
      <c r="D147" s="2" t="s">
        <v>99</v>
      </c>
      <c r="E147" s="2" t="s">
        <v>103</v>
      </c>
      <c r="F147" s="3" t="s">
        <v>0</v>
      </c>
      <c r="G147" s="3" t="s">
        <v>0</v>
      </c>
      <c r="H147" s="3" t="s">
        <v>0</v>
      </c>
      <c r="I147" s="3" t="s">
        <v>0</v>
      </c>
      <c r="J147" s="3" t="s">
        <v>0</v>
      </c>
      <c r="K147" s="3" t="s">
        <v>0</v>
      </c>
      <c r="L147" s="3" t="s">
        <v>0</v>
      </c>
      <c r="M147" s="3" t="s">
        <v>0</v>
      </c>
      <c r="N147" s="3">
        <f t="shared" si="74"/>
        <v>77870742</v>
      </c>
      <c r="O147" s="3">
        <f>РОО!O58</f>
        <v>0</v>
      </c>
      <c r="P147" s="3">
        <f>РОО!P58</f>
        <v>77870742</v>
      </c>
      <c r="Q147" s="3">
        <f>РОО!Q58</f>
        <v>0</v>
      </c>
      <c r="R147" s="3">
        <f t="shared" si="75"/>
        <v>77870742</v>
      </c>
      <c r="S147" s="3">
        <f>РОО!S58</f>
        <v>0</v>
      </c>
      <c r="T147" s="3">
        <f>РОО!T58</f>
        <v>77870742</v>
      </c>
      <c r="U147" s="3">
        <f>РОО!U58</f>
        <v>0</v>
      </c>
      <c r="V147" s="3">
        <f t="shared" si="76"/>
        <v>77870742</v>
      </c>
      <c r="W147" s="3">
        <f>РОО!W58</f>
        <v>0</v>
      </c>
      <c r="X147" s="3">
        <f>РОО!X58</f>
        <v>77870742</v>
      </c>
      <c r="Y147" s="3">
        <f>РОО!Y58</f>
        <v>0</v>
      </c>
      <c r="Z147" s="3">
        <f t="shared" si="77"/>
        <v>77870742</v>
      </c>
      <c r="AA147" s="3">
        <f>РОО!AA58</f>
        <v>0</v>
      </c>
      <c r="AB147" s="3">
        <f>РОО!AB58</f>
        <v>77870742</v>
      </c>
      <c r="AC147" s="3">
        <f>РОО!AC58</f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f t="shared" si="78"/>
        <v>77584587.180000007</v>
      </c>
      <c r="AM147" s="3">
        <f>РОО!AM58</f>
        <v>0</v>
      </c>
      <c r="AN147" s="3">
        <f>РОО!AN58</f>
        <v>77584587.180000007</v>
      </c>
      <c r="AO147" s="3">
        <f>РОО!AO58</f>
        <v>0</v>
      </c>
      <c r="AP147" s="3">
        <f t="shared" si="79"/>
        <v>77540942</v>
      </c>
      <c r="AQ147" s="3">
        <f>РОО!AQ58</f>
        <v>0</v>
      </c>
      <c r="AR147" s="3">
        <f>РОО!AR58</f>
        <v>77540942</v>
      </c>
      <c r="AS147" s="3">
        <f>РОО!AS58</f>
        <v>0</v>
      </c>
      <c r="AT147" s="3">
        <f t="shared" si="80"/>
        <v>77540942</v>
      </c>
      <c r="AU147" s="3">
        <f>РОО!AU58</f>
        <v>0</v>
      </c>
      <c r="AV147" s="3">
        <f>РОО!AV58</f>
        <v>77540942</v>
      </c>
      <c r="AW147" s="3">
        <f>РОО!AW58</f>
        <v>0</v>
      </c>
      <c r="AX147" s="3">
        <f t="shared" si="81"/>
        <v>77540942</v>
      </c>
      <c r="AY147" s="3">
        <f>РОО!AY58</f>
        <v>0</v>
      </c>
      <c r="AZ147" s="3">
        <f>РОО!AZ58</f>
        <v>77540942</v>
      </c>
      <c r="BA147" s="3">
        <f>РОО!BA58</f>
        <v>0</v>
      </c>
      <c r="BB147" s="3" t="s">
        <v>78</v>
      </c>
    </row>
    <row r="148" spans="1:54" x14ac:dyDescent="0.2">
      <c r="A148" s="25" t="s">
        <v>0</v>
      </c>
      <c r="B148" s="2" t="s">
        <v>344</v>
      </c>
      <c r="C148" s="26" t="s">
        <v>0</v>
      </c>
      <c r="D148" s="2" t="s">
        <v>99</v>
      </c>
      <c r="E148" s="2" t="s">
        <v>103</v>
      </c>
      <c r="F148" s="3" t="s">
        <v>0</v>
      </c>
      <c r="G148" s="3" t="s">
        <v>0</v>
      </c>
      <c r="H148" s="3" t="s">
        <v>0</v>
      </c>
      <c r="I148" s="3" t="s">
        <v>0</v>
      </c>
      <c r="J148" s="3" t="s">
        <v>0</v>
      </c>
      <c r="K148" s="3" t="s">
        <v>0</v>
      </c>
      <c r="L148" s="3" t="s">
        <v>0</v>
      </c>
      <c r="M148" s="3" t="s">
        <v>0</v>
      </c>
      <c r="N148" s="3">
        <f t="shared" si="74"/>
        <v>1597841.2</v>
      </c>
      <c r="O148" s="3">
        <f>РОО!O59</f>
        <v>0</v>
      </c>
      <c r="P148" s="3">
        <f>РОО!P59</f>
        <v>1597841.2</v>
      </c>
      <c r="Q148" s="3">
        <f>РОО!Q59</f>
        <v>0</v>
      </c>
      <c r="R148" s="3">
        <f t="shared" si="75"/>
        <v>3644046.2</v>
      </c>
      <c r="S148" s="3">
        <f>РОО!S59</f>
        <v>0</v>
      </c>
      <c r="T148" s="3">
        <f>РОО!T59</f>
        <v>3644046.2</v>
      </c>
      <c r="U148" s="3">
        <f>РОО!U59</f>
        <v>0</v>
      </c>
      <c r="V148" s="3">
        <f t="shared" si="76"/>
        <v>0</v>
      </c>
      <c r="W148" s="3">
        <f>РОО!W59</f>
        <v>0</v>
      </c>
      <c r="X148" s="3">
        <f>РОО!X59</f>
        <v>0</v>
      </c>
      <c r="Y148" s="3">
        <f>РОО!Y59</f>
        <v>0</v>
      </c>
      <c r="Z148" s="3">
        <f t="shared" si="77"/>
        <v>0</v>
      </c>
      <c r="AA148" s="3">
        <f>РОО!AA59</f>
        <v>0</v>
      </c>
      <c r="AB148" s="3">
        <f>РОО!AB59</f>
        <v>0</v>
      </c>
      <c r="AC148" s="3">
        <f>РОО!AC59</f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f t="shared" si="78"/>
        <v>1619321.2</v>
      </c>
      <c r="AM148" s="3">
        <f>РОО!AM59</f>
        <v>0</v>
      </c>
      <c r="AN148" s="3">
        <f>РОО!AN59</f>
        <v>1619321.2</v>
      </c>
      <c r="AO148" s="3">
        <f>РОО!AO59</f>
        <v>0</v>
      </c>
      <c r="AP148" s="3">
        <f t="shared" si="79"/>
        <v>3644046.2</v>
      </c>
      <c r="AQ148" s="3">
        <f>РОО!AQ59</f>
        <v>0</v>
      </c>
      <c r="AR148" s="3">
        <f>РОО!AR59</f>
        <v>3644046.2</v>
      </c>
      <c r="AS148" s="3">
        <f>РОО!AS59</f>
        <v>0</v>
      </c>
      <c r="AT148" s="3">
        <f t="shared" si="80"/>
        <v>0</v>
      </c>
      <c r="AU148" s="3">
        <f>РОО!AU59</f>
        <v>0</v>
      </c>
      <c r="AV148" s="3">
        <f>РОО!AV59</f>
        <v>0</v>
      </c>
      <c r="AW148" s="3">
        <f>РОО!AW59</f>
        <v>0</v>
      </c>
      <c r="AX148" s="3">
        <f t="shared" si="81"/>
        <v>0</v>
      </c>
      <c r="AY148" s="3">
        <f>РОО!AY59</f>
        <v>0</v>
      </c>
      <c r="AZ148" s="3">
        <f>РОО!AZ59</f>
        <v>0</v>
      </c>
      <c r="BA148" s="3">
        <f>РОО!BA59</f>
        <v>0</v>
      </c>
      <c r="BB148" s="3" t="s">
        <v>0</v>
      </c>
    </row>
    <row r="149" spans="1:54" x14ac:dyDescent="0.2">
      <c r="A149" s="25" t="s">
        <v>397</v>
      </c>
      <c r="B149" s="2" t="s">
        <v>346</v>
      </c>
      <c r="C149" s="26" t="s">
        <v>347</v>
      </c>
      <c r="D149" s="2" t="s">
        <v>99</v>
      </c>
      <c r="E149" s="2" t="s">
        <v>100</v>
      </c>
      <c r="F149" s="3" t="s">
        <v>0</v>
      </c>
      <c r="G149" s="3" t="s">
        <v>0</v>
      </c>
      <c r="H149" s="3" t="s">
        <v>0</v>
      </c>
      <c r="I149" s="3" t="s">
        <v>0</v>
      </c>
      <c r="J149" s="3" t="s">
        <v>0</v>
      </c>
      <c r="K149" s="3" t="s">
        <v>0</v>
      </c>
      <c r="L149" s="3" t="s">
        <v>0</v>
      </c>
      <c r="M149" s="3" t="s">
        <v>0</v>
      </c>
      <c r="N149" s="3">
        <f t="shared" si="74"/>
        <v>72711500</v>
      </c>
      <c r="O149" s="3">
        <f>РОО!O60</f>
        <v>0</v>
      </c>
      <c r="P149" s="3">
        <f>РОО!P60</f>
        <v>72711500</v>
      </c>
      <c r="Q149" s="3">
        <f>РОО!Q60</f>
        <v>0</v>
      </c>
      <c r="R149" s="3">
        <f t="shared" si="75"/>
        <v>72711500</v>
      </c>
      <c r="S149" s="3">
        <f>РОО!S60</f>
        <v>0</v>
      </c>
      <c r="T149" s="3">
        <f>РОО!T60</f>
        <v>72711500</v>
      </c>
      <c r="U149" s="3">
        <f>РОО!U60</f>
        <v>0</v>
      </c>
      <c r="V149" s="3">
        <f t="shared" si="76"/>
        <v>72711500</v>
      </c>
      <c r="W149" s="3">
        <f>РОО!W60</f>
        <v>0</v>
      </c>
      <c r="X149" s="3">
        <f>РОО!X60</f>
        <v>72711500</v>
      </c>
      <c r="Y149" s="3">
        <f>РОО!Y60</f>
        <v>0</v>
      </c>
      <c r="Z149" s="3">
        <f t="shared" si="77"/>
        <v>72711500</v>
      </c>
      <c r="AA149" s="3">
        <f>РОО!AA60</f>
        <v>0</v>
      </c>
      <c r="AB149" s="3">
        <f>РОО!AB60</f>
        <v>72711500</v>
      </c>
      <c r="AC149" s="3">
        <f>РОО!AC60</f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f t="shared" si="78"/>
        <v>72564298.700000003</v>
      </c>
      <c r="AM149" s="3">
        <f>РОО!AM60</f>
        <v>0</v>
      </c>
      <c r="AN149" s="3">
        <f>РОО!AN60</f>
        <v>72564298.700000003</v>
      </c>
      <c r="AO149" s="3">
        <f>РОО!AO60</f>
        <v>0</v>
      </c>
      <c r="AP149" s="3">
        <f t="shared" si="79"/>
        <v>72371500</v>
      </c>
      <c r="AQ149" s="3">
        <f>РОО!AQ60</f>
        <v>0</v>
      </c>
      <c r="AR149" s="3">
        <f>РОО!AR60</f>
        <v>72371500</v>
      </c>
      <c r="AS149" s="3">
        <f>РОО!AS60</f>
        <v>0</v>
      </c>
      <c r="AT149" s="3">
        <f t="shared" si="80"/>
        <v>72371500</v>
      </c>
      <c r="AU149" s="3">
        <f>РОО!AU60</f>
        <v>0</v>
      </c>
      <c r="AV149" s="3">
        <f>РОО!AV60</f>
        <v>72371500</v>
      </c>
      <c r="AW149" s="3">
        <f>РОО!AW60</f>
        <v>0</v>
      </c>
      <c r="AX149" s="3">
        <f t="shared" si="81"/>
        <v>72371500</v>
      </c>
      <c r="AY149" s="3">
        <f>РОО!AY60</f>
        <v>0</v>
      </c>
      <c r="AZ149" s="3">
        <f>РОО!AZ60</f>
        <v>72371500</v>
      </c>
      <c r="BA149" s="3">
        <f>РОО!BA60</f>
        <v>0</v>
      </c>
      <c r="BB149" s="3" t="s">
        <v>78</v>
      </c>
    </row>
    <row r="150" spans="1:54" x14ac:dyDescent="0.2">
      <c r="A150" s="25" t="s">
        <v>0</v>
      </c>
      <c r="B150" s="2" t="s">
        <v>346</v>
      </c>
      <c r="C150" s="26" t="s">
        <v>0</v>
      </c>
      <c r="D150" s="2" t="s">
        <v>99</v>
      </c>
      <c r="E150" s="2" t="s">
        <v>100</v>
      </c>
      <c r="F150" s="3" t="s">
        <v>0</v>
      </c>
      <c r="G150" s="3" t="s">
        <v>0</v>
      </c>
      <c r="H150" s="3" t="s">
        <v>0</v>
      </c>
      <c r="I150" s="3" t="s">
        <v>0</v>
      </c>
      <c r="J150" s="3" t="s">
        <v>0</v>
      </c>
      <c r="K150" s="3" t="s">
        <v>0</v>
      </c>
      <c r="L150" s="3" t="s">
        <v>0</v>
      </c>
      <c r="M150" s="3" t="s">
        <v>0</v>
      </c>
      <c r="N150" s="3">
        <f t="shared" si="74"/>
        <v>969858</v>
      </c>
      <c r="O150" s="3">
        <f>РОО!O61</f>
        <v>0</v>
      </c>
      <c r="P150" s="3">
        <f>РОО!P61</f>
        <v>969858</v>
      </c>
      <c r="Q150" s="3">
        <f>РОО!Q61</f>
        <v>0</v>
      </c>
      <c r="R150" s="3">
        <f t="shared" si="75"/>
        <v>2516665</v>
      </c>
      <c r="S150" s="3">
        <f>РОО!S61</f>
        <v>0</v>
      </c>
      <c r="T150" s="3">
        <f>РОО!T61</f>
        <v>2516665</v>
      </c>
      <c r="U150" s="3">
        <f>РОО!U61</f>
        <v>0</v>
      </c>
      <c r="V150" s="3">
        <f t="shared" si="76"/>
        <v>0</v>
      </c>
      <c r="W150" s="3">
        <f>РОО!W61</f>
        <v>0</v>
      </c>
      <c r="X150" s="3">
        <f>РОО!X61</f>
        <v>0</v>
      </c>
      <c r="Y150" s="3">
        <f>РОО!Y61</f>
        <v>0</v>
      </c>
      <c r="Z150" s="3">
        <f t="shared" si="77"/>
        <v>0</v>
      </c>
      <c r="AA150" s="3">
        <f>РОО!AA61</f>
        <v>0</v>
      </c>
      <c r="AB150" s="3">
        <f>РОО!AB61</f>
        <v>0</v>
      </c>
      <c r="AC150" s="3">
        <f>РОО!AC61</f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f t="shared" si="78"/>
        <v>969858</v>
      </c>
      <c r="AM150" s="3">
        <f>РОО!AM61</f>
        <v>0</v>
      </c>
      <c r="AN150" s="3">
        <f>РОО!AN61</f>
        <v>969858</v>
      </c>
      <c r="AO150" s="3">
        <f>РОО!AO61</f>
        <v>0</v>
      </c>
      <c r="AP150" s="3">
        <f t="shared" si="79"/>
        <v>2516665</v>
      </c>
      <c r="AQ150" s="3">
        <f>РОО!AQ61</f>
        <v>0</v>
      </c>
      <c r="AR150" s="3">
        <f>РОО!AR61</f>
        <v>2516665</v>
      </c>
      <c r="AS150" s="3">
        <f>РОО!AS61</f>
        <v>0</v>
      </c>
      <c r="AT150" s="3">
        <f t="shared" si="80"/>
        <v>0</v>
      </c>
      <c r="AU150" s="3">
        <f>РОО!AU61</f>
        <v>0</v>
      </c>
      <c r="AV150" s="3">
        <f>РОО!AV61</f>
        <v>0</v>
      </c>
      <c r="AW150" s="3">
        <f>РОО!AW61</f>
        <v>0</v>
      </c>
      <c r="AX150" s="3">
        <f t="shared" si="81"/>
        <v>0</v>
      </c>
      <c r="AY150" s="3">
        <f>РОО!AY61</f>
        <v>0</v>
      </c>
      <c r="AZ150" s="3">
        <f>РОО!AZ61</f>
        <v>0</v>
      </c>
      <c r="BA150" s="3">
        <f>РОО!BA61</f>
        <v>0</v>
      </c>
      <c r="BB150" s="3" t="s">
        <v>0</v>
      </c>
    </row>
    <row r="151" spans="1:54" ht="67.5" x14ac:dyDescent="0.2">
      <c r="A151" s="8" t="s">
        <v>431</v>
      </c>
      <c r="B151" s="2" t="s">
        <v>348</v>
      </c>
      <c r="C151" s="2" t="s">
        <v>349</v>
      </c>
      <c r="D151" s="2" t="s">
        <v>176</v>
      </c>
      <c r="E151" s="2" t="s">
        <v>119</v>
      </c>
      <c r="F151" s="3" t="s">
        <v>0</v>
      </c>
      <c r="G151" s="3" t="s">
        <v>0</v>
      </c>
      <c r="H151" s="3" t="s">
        <v>0</v>
      </c>
      <c r="I151" s="3" t="s">
        <v>0</v>
      </c>
      <c r="J151" s="3" t="s">
        <v>0</v>
      </c>
      <c r="K151" s="3" t="s">
        <v>0</v>
      </c>
      <c r="L151" s="3" t="s">
        <v>0</v>
      </c>
      <c r="M151" s="3" t="s">
        <v>0</v>
      </c>
      <c r="N151" s="3">
        <f t="shared" si="74"/>
        <v>0</v>
      </c>
      <c r="O151" s="3"/>
      <c r="P151" s="3"/>
      <c r="Q151" s="3"/>
      <c r="R151" s="3">
        <f t="shared" si="75"/>
        <v>7640000</v>
      </c>
      <c r="S151" s="3"/>
      <c r="T151" s="3"/>
      <c r="U151" s="3">
        <f>РАЙФО!U151</f>
        <v>7640000</v>
      </c>
      <c r="V151" s="3">
        <f t="shared" si="76"/>
        <v>13214000</v>
      </c>
      <c r="W151" s="3"/>
      <c r="X151" s="3"/>
      <c r="Y151" s="3">
        <f>РАЙФО!Y151</f>
        <v>13214000</v>
      </c>
      <c r="Z151" s="3">
        <f t="shared" si="77"/>
        <v>13214000</v>
      </c>
      <c r="AA151" s="3"/>
      <c r="AB151" s="3"/>
      <c r="AC151" s="3">
        <v>13214000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f t="shared" si="78"/>
        <v>0</v>
      </c>
      <c r="AM151" s="3">
        <v>0</v>
      </c>
      <c r="AN151" s="3">
        <v>0</v>
      </c>
      <c r="AO151" s="3">
        <v>0</v>
      </c>
      <c r="AP151" s="3">
        <f t="shared" si="79"/>
        <v>7640000</v>
      </c>
      <c r="AQ151" s="3">
        <v>0</v>
      </c>
      <c r="AR151" s="3">
        <v>0</v>
      </c>
      <c r="AS151" s="3">
        <f>РАЙФО!AS151</f>
        <v>7640000</v>
      </c>
      <c r="AT151" s="3">
        <f t="shared" si="80"/>
        <v>13214000</v>
      </c>
      <c r="AU151" s="3">
        <v>0</v>
      </c>
      <c r="AV151" s="3">
        <v>0</v>
      </c>
      <c r="AW151" s="3">
        <f>РАЙФО!AW151</f>
        <v>13214000</v>
      </c>
      <c r="AX151" s="3">
        <f t="shared" si="81"/>
        <v>13214000</v>
      </c>
      <c r="AY151" s="3">
        <v>0</v>
      </c>
      <c r="AZ151" s="3">
        <v>0</v>
      </c>
      <c r="BA151" s="3">
        <f>РАЙФО!BA151</f>
        <v>13214000</v>
      </c>
      <c r="BB151" s="3" t="s">
        <v>78</v>
      </c>
    </row>
    <row r="152" spans="1:54" ht="42" x14ac:dyDescent="0.2">
      <c r="A152" s="4" t="s">
        <v>350</v>
      </c>
      <c r="B152" s="5" t="s">
        <v>0</v>
      </c>
      <c r="C152" s="5" t="s">
        <v>351</v>
      </c>
      <c r="D152" s="5" t="s">
        <v>0</v>
      </c>
      <c r="E152" s="5"/>
      <c r="F152" s="6">
        <v>763750993.10000002</v>
      </c>
      <c r="G152" s="6">
        <v>709179222.29999995</v>
      </c>
      <c r="H152" s="6">
        <v>19999826.5</v>
      </c>
      <c r="I152" s="6">
        <v>18933252.199999999</v>
      </c>
      <c r="J152" s="6">
        <v>505527929.60000002</v>
      </c>
      <c r="K152" s="6">
        <v>456221063.19999999</v>
      </c>
      <c r="L152" s="6">
        <v>238223237</v>
      </c>
      <c r="M152" s="6">
        <v>234024906.80000001</v>
      </c>
      <c r="N152" s="6">
        <f>N88+N89+N91+N92+N94+N95+N96+N97+N98+N99+N101+N103+N105+N106+N108+N111+N112+N114+N115+N116+N118+N120+N121+N122+N123+N124+N125+N126+N127+N128+N129+N130+N131+N133+N135+N137+N138+N139+N141+N142+N143+N144+N145+N147+N149+N151</f>
        <v>1000318771.0599999</v>
      </c>
      <c r="O152" s="6">
        <f t="shared" ref="O152:Q152" si="82">O88+O89+O91+O92+O94+O95+O96+O97+O98+O99+O101+O103+O105+O106+O108+O111+O112+O114+O115+O116+O118+O120+O121+O122+O123+O124+O125+O126+O127+O128+O129+O130+O131+O133+O135+O137+O138+O139+O141+O142+O143+O144+O145+O147+O149+O151</f>
        <v>52978447.999999993</v>
      </c>
      <c r="P152" s="6">
        <f t="shared" si="82"/>
        <v>591524201.07999992</v>
      </c>
      <c r="Q152" s="6">
        <f t="shared" si="82"/>
        <v>355816121.97999996</v>
      </c>
      <c r="R152" s="6">
        <f t="shared" ref="R152:AC152" si="83">R87</f>
        <v>768827928.20000005</v>
      </c>
      <c r="S152" s="6">
        <f t="shared" si="83"/>
        <v>56005858.100000001</v>
      </c>
      <c r="T152" s="6">
        <f t="shared" si="83"/>
        <v>411716770.10000002</v>
      </c>
      <c r="U152" s="6">
        <f t="shared" si="83"/>
        <v>301105300</v>
      </c>
      <c r="V152" s="6">
        <f t="shared" si="83"/>
        <v>596554491.4000001</v>
      </c>
      <c r="W152" s="6">
        <f t="shared" si="83"/>
        <v>44670264.799999997</v>
      </c>
      <c r="X152" s="6">
        <f t="shared" si="83"/>
        <v>287608526.60000002</v>
      </c>
      <c r="Y152" s="6">
        <f t="shared" si="83"/>
        <v>264275700</v>
      </c>
      <c r="Z152" s="6">
        <f t="shared" si="83"/>
        <v>580204431.30000007</v>
      </c>
      <c r="AA152" s="6">
        <f t="shared" si="83"/>
        <v>31430085.299999997</v>
      </c>
      <c r="AB152" s="6">
        <f t="shared" si="83"/>
        <v>285447749.80000001</v>
      </c>
      <c r="AC152" s="6">
        <f t="shared" si="83"/>
        <v>263326596.20000002</v>
      </c>
      <c r="AD152" s="6">
        <v>518116978.19999999</v>
      </c>
      <c r="AE152" s="6">
        <v>505986741.69999999</v>
      </c>
      <c r="AF152" s="6">
        <v>17347074.5</v>
      </c>
      <c r="AG152" s="6">
        <v>16280500.199999999</v>
      </c>
      <c r="AH152" s="6">
        <v>276628484.80000001</v>
      </c>
      <c r="AI152" s="6">
        <v>267673727.09999999</v>
      </c>
      <c r="AJ152" s="6">
        <v>224141418.90000001</v>
      </c>
      <c r="AK152" s="6">
        <v>222032514.40000001</v>
      </c>
      <c r="AL152" s="6">
        <f>AL87</f>
        <v>649650914.6400001</v>
      </c>
      <c r="AM152" s="6">
        <f t="shared" ref="AM152:BA152" si="84">AM87</f>
        <v>44545371.299999997</v>
      </c>
      <c r="AN152" s="6">
        <f t="shared" si="84"/>
        <v>283687275.05000001</v>
      </c>
      <c r="AO152" s="6">
        <f t="shared" si="84"/>
        <v>321418268.29000002</v>
      </c>
      <c r="AP152" s="6">
        <f t="shared" si="84"/>
        <v>597101242.0999999</v>
      </c>
      <c r="AQ152" s="6">
        <f t="shared" si="84"/>
        <v>42989341.100000001</v>
      </c>
      <c r="AR152" s="6">
        <f t="shared" si="84"/>
        <v>259836381.09999999</v>
      </c>
      <c r="AS152" s="6">
        <f t="shared" si="84"/>
        <v>294275519.89999998</v>
      </c>
      <c r="AT152" s="6">
        <f t="shared" si="84"/>
        <v>574750860.5</v>
      </c>
      <c r="AU152" s="6">
        <f t="shared" si="84"/>
        <v>42084489.899999991</v>
      </c>
      <c r="AV152" s="6">
        <f t="shared" si="84"/>
        <v>268917053.60000002</v>
      </c>
      <c r="AW152" s="6">
        <f t="shared" si="84"/>
        <v>263749317</v>
      </c>
      <c r="AX152" s="6">
        <f t="shared" si="84"/>
        <v>555466655.30000007</v>
      </c>
      <c r="AY152" s="6">
        <f t="shared" si="84"/>
        <v>31430085.299999997</v>
      </c>
      <c r="AZ152" s="6">
        <f t="shared" si="84"/>
        <v>266782395.80000001</v>
      </c>
      <c r="BA152" s="6">
        <f t="shared" si="84"/>
        <v>257254174.20000002</v>
      </c>
      <c r="BB152" s="3" t="s">
        <v>78</v>
      </c>
    </row>
  </sheetData>
  <mergeCells count="121">
    <mergeCell ref="A147:A148"/>
    <mergeCell ref="C147:C148"/>
    <mergeCell ref="A149:A150"/>
    <mergeCell ref="C149:C150"/>
    <mergeCell ref="A118:A119"/>
    <mergeCell ref="C118:C119"/>
    <mergeCell ref="A131:A132"/>
    <mergeCell ref="C131:C132"/>
    <mergeCell ref="A133:A134"/>
    <mergeCell ref="C133:C134"/>
    <mergeCell ref="A135:A136"/>
    <mergeCell ref="C135:C136"/>
    <mergeCell ref="A139:A140"/>
    <mergeCell ref="C139:C140"/>
    <mergeCell ref="A106:A107"/>
    <mergeCell ref="C106:C107"/>
    <mergeCell ref="A108:A110"/>
    <mergeCell ref="C108:C110"/>
    <mergeCell ref="A112:A113"/>
    <mergeCell ref="C112:C113"/>
    <mergeCell ref="A116:A117"/>
    <mergeCell ref="C116:C117"/>
    <mergeCell ref="A145:A146"/>
    <mergeCell ref="C145:C146"/>
    <mergeCell ref="A89:A90"/>
    <mergeCell ref="C89:C90"/>
    <mergeCell ref="A92:A93"/>
    <mergeCell ref="C92:C93"/>
    <mergeCell ref="A99:A100"/>
    <mergeCell ref="C99:C100"/>
    <mergeCell ref="A101:A102"/>
    <mergeCell ref="C101:C102"/>
    <mergeCell ref="A103:A104"/>
    <mergeCell ref="C103:C104"/>
    <mergeCell ref="A63:A64"/>
    <mergeCell ref="C63:C64"/>
    <mergeCell ref="A70:A71"/>
    <mergeCell ref="C70:C71"/>
    <mergeCell ref="A72:A73"/>
    <mergeCell ref="C72:C73"/>
    <mergeCell ref="A74:A75"/>
    <mergeCell ref="C74:C75"/>
    <mergeCell ref="A79:A80"/>
    <mergeCell ref="C79:C80"/>
    <mergeCell ref="A44:A45"/>
    <mergeCell ref="C44:C45"/>
    <mergeCell ref="A47:A48"/>
    <mergeCell ref="C47:C48"/>
    <mergeCell ref="A49:A50"/>
    <mergeCell ref="C49:C50"/>
    <mergeCell ref="A53:A54"/>
    <mergeCell ref="C53:C54"/>
    <mergeCell ref="A58:A59"/>
    <mergeCell ref="C58:C59"/>
    <mergeCell ref="A27:A29"/>
    <mergeCell ref="C27:C29"/>
    <mergeCell ref="A30:A32"/>
    <mergeCell ref="C30:C32"/>
    <mergeCell ref="A33:A34"/>
    <mergeCell ref="C33:C34"/>
    <mergeCell ref="A38:A39"/>
    <mergeCell ref="C38:C39"/>
    <mergeCell ref="A42:A43"/>
    <mergeCell ref="C42:C43"/>
    <mergeCell ref="N6:N7"/>
    <mergeCell ref="O6:O7"/>
    <mergeCell ref="P6:P7"/>
    <mergeCell ref="Q6:Q7"/>
    <mergeCell ref="R6:R7"/>
    <mergeCell ref="AF6:AG6"/>
    <mergeCell ref="AH6:AI6"/>
    <mergeCell ref="A22:A23"/>
    <mergeCell ref="C22:C23"/>
    <mergeCell ref="AP5:AS5"/>
    <mergeCell ref="AT5:BA5"/>
    <mergeCell ref="F6:G6"/>
    <mergeCell ref="H6:I6"/>
    <mergeCell ref="AU6:AW6"/>
    <mergeCell ref="AX6:AX7"/>
    <mergeCell ref="AY6:BA6"/>
    <mergeCell ref="A19:A21"/>
    <mergeCell ref="C19:C21"/>
    <mergeCell ref="AP6:AP7"/>
    <mergeCell ref="AQ6:AQ7"/>
    <mergeCell ref="AR6:AR7"/>
    <mergeCell ref="AS6:AS7"/>
    <mergeCell ref="AT6:AT7"/>
    <mergeCell ref="S6:S7"/>
    <mergeCell ref="T6:T7"/>
    <mergeCell ref="U6:U7"/>
    <mergeCell ref="V6:V7"/>
    <mergeCell ref="W6:Y6"/>
    <mergeCell ref="Z6:Z7"/>
    <mergeCell ref="AA6:AC6"/>
    <mergeCell ref="AD6:AE6"/>
    <mergeCell ref="J6:K6"/>
    <mergeCell ref="L6:M6"/>
    <mergeCell ref="AJ6:AK6"/>
    <mergeCell ref="AL6:AL7"/>
    <mergeCell ref="AM6:AM7"/>
    <mergeCell ref="AN6:AN7"/>
    <mergeCell ref="AO6:AO7"/>
    <mergeCell ref="A17:A18"/>
    <mergeCell ref="C17:C18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</mergeCells>
  <pageMargins left="0.39370078740157483" right="0.39370078740157483" top="0.39370078740157483" bottom="0.59055118110236227" header="0.31496062992125984" footer="0.31496062992125984"/>
  <pageSetup paperSize="9" scale="40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6"/>
  <sheetViews>
    <sheetView workbookViewId="0">
      <pane xSplit="5" ySplit="8" topLeftCell="AH138" activePane="bottomRight" state="frozen"/>
      <selection pane="topRight" activeCell="F1" sqref="F1"/>
      <selection pane="bottomLeft" activeCell="A9" sqref="A9"/>
      <selection pane="bottomRight" activeCell="K135" sqref="K135:L135"/>
    </sheetView>
  </sheetViews>
  <sheetFormatPr defaultRowHeight="12.75" x14ac:dyDescent="0.2"/>
  <cols>
    <col min="1" max="1" width="27" customWidth="1"/>
    <col min="2" max="2" width="10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29" t="s">
        <v>433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ht="12.75" customHeight="1" x14ac:dyDescent="0.2">
      <c r="A2" s="29" t="s">
        <v>434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</row>
    <row r="3" spans="1:54" ht="12.75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48.4" customHeight="1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ht="22.9" customHeight="1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ht="72.75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79.7" customHeight="1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9" t="s">
        <v>21</v>
      </c>
      <c r="G7" s="9" t="s">
        <v>22</v>
      </c>
      <c r="H7" s="9" t="s">
        <v>21</v>
      </c>
      <c r="I7" s="9" t="s">
        <v>22</v>
      </c>
      <c r="J7" s="9" t="s">
        <v>21</v>
      </c>
      <c r="K7" s="9" t="s">
        <v>22</v>
      </c>
      <c r="L7" s="9" t="s">
        <v>21</v>
      </c>
      <c r="M7" s="9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9" t="s">
        <v>15</v>
      </c>
      <c r="X7" s="9" t="s">
        <v>16</v>
      </c>
      <c r="Y7" s="9" t="s">
        <v>17</v>
      </c>
      <c r="Z7" s="24" t="s">
        <v>0</v>
      </c>
      <c r="AA7" s="9" t="s">
        <v>15</v>
      </c>
      <c r="AB7" s="9" t="s">
        <v>16</v>
      </c>
      <c r="AC7" s="9" t="s">
        <v>17</v>
      </c>
      <c r="AD7" s="9" t="s">
        <v>21</v>
      </c>
      <c r="AE7" s="9" t="s">
        <v>22</v>
      </c>
      <c r="AF7" s="9" t="s">
        <v>21</v>
      </c>
      <c r="AG7" s="9" t="s">
        <v>22</v>
      </c>
      <c r="AH7" s="9" t="s">
        <v>21</v>
      </c>
      <c r="AI7" s="9" t="s">
        <v>22</v>
      </c>
      <c r="AJ7" s="9" t="s">
        <v>21</v>
      </c>
      <c r="AK7" s="9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9" t="s">
        <v>15</v>
      </c>
      <c r="AV7" s="9" t="s">
        <v>16</v>
      </c>
      <c r="AW7" s="9" t="s">
        <v>17</v>
      </c>
      <c r="AX7" s="24" t="s">
        <v>0</v>
      </c>
      <c r="AY7" s="9" t="s">
        <v>15</v>
      </c>
      <c r="AZ7" s="9" t="s">
        <v>16</v>
      </c>
      <c r="BA7" s="9" t="s">
        <v>17</v>
      </c>
      <c r="BB7" s="24" t="s">
        <v>0</v>
      </c>
    </row>
    <row r="8" spans="1:54" ht="13.5" customHeight="1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37</v>
      </c>
      <c r="P8" s="11" t="s">
        <v>38</v>
      </c>
      <c r="Q8" s="11" t="s">
        <v>39</v>
      </c>
      <c r="R8" s="11" t="s">
        <v>40</v>
      </c>
      <c r="S8" s="11" t="s">
        <v>41</v>
      </c>
      <c r="T8" s="11" t="s">
        <v>42</v>
      </c>
      <c r="U8" s="11" t="s">
        <v>43</v>
      </c>
      <c r="V8" s="11" t="s">
        <v>44</v>
      </c>
      <c r="W8" s="11" t="s">
        <v>45</v>
      </c>
      <c r="X8" s="11" t="s">
        <v>46</v>
      </c>
      <c r="Y8" s="11" t="s">
        <v>47</v>
      </c>
      <c r="Z8" s="11" t="s">
        <v>48</v>
      </c>
      <c r="AA8" s="11" t="s">
        <v>49</v>
      </c>
      <c r="AB8" s="11" t="s">
        <v>50</v>
      </c>
      <c r="AC8" s="11" t="s">
        <v>51</v>
      </c>
      <c r="AD8" s="11" t="s">
        <v>52</v>
      </c>
      <c r="AE8" s="11" t="s">
        <v>53</v>
      </c>
      <c r="AF8" s="11" t="s">
        <v>54</v>
      </c>
      <c r="AG8" s="11" t="s">
        <v>55</v>
      </c>
      <c r="AH8" s="11" t="s">
        <v>56</v>
      </c>
      <c r="AI8" s="11" t="s">
        <v>57</v>
      </c>
      <c r="AJ8" s="11" t="s">
        <v>58</v>
      </c>
      <c r="AK8" s="11" t="s">
        <v>58</v>
      </c>
      <c r="AL8" s="11" t="s">
        <v>59</v>
      </c>
      <c r="AM8" s="11" t="s">
        <v>60</v>
      </c>
      <c r="AN8" s="11" t="s">
        <v>61</v>
      </c>
      <c r="AO8" s="11" t="s">
        <v>62</v>
      </c>
      <c r="AP8" s="11" t="s">
        <v>63</v>
      </c>
      <c r="AQ8" s="11" t="s">
        <v>64</v>
      </c>
      <c r="AR8" s="11" t="s">
        <v>65</v>
      </c>
      <c r="AS8" s="11" t="s">
        <v>66</v>
      </c>
      <c r="AT8" s="11" t="s">
        <v>67</v>
      </c>
      <c r="AU8" s="11" t="s">
        <v>68</v>
      </c>
      <c r="AV8" s="11" t="s">
        <v>69</v>
      </c>
      <c r="AW8" s="11" t="s">
        <v>70</v>
      </c>
      <c r="AX8" s="11" t="s">
        <v>71</v>
      </c>
      <c r="AY8" s="11" t="s">
        <v>72</v>
      </c>
      <c r="AZ8" s="11" t="s">
        <v>73</v>
      </c>
      <c r="BA8" s="11" t="s">
        <v>74</v>
      </c>
      <c r="BB8" s="11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397612510.25999999</v>
      </c>
      <c r="G9" s="6">
        <f>I9+K9+M9</f>
        <v>350227640.92999995</v>
      </c>
      <c r="H9" s="6">
        <f t="shared" ref="H9:M9" si="0">H10+H40+H49+H63+H70</f>
        <v>6407436.2000000002</v>
      </c>
      <c r="I9" s="6">
        <f t="shared" si="0"/>
        <v>6131435</v>
      </c>
      <c r="J9" s="6">
        <f t="shared" si="0"/>
        <v>253683450.30000004</v>
      </c>
      <c r="K9" s="6">
        <f t="shared" si="0"/>
        <v>210356016.44999999</v>
      </c>
      <c r="L9" s="6">
        <f t="shared" si="0"/>
        <v>137521623.75999999</v>
      </c>
      <c r="M9" s="6">
        <f t="shared" si="0"/>
        <v>133740189.47999999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158784739.13</v>
      </c>
      <c r="AE9" s="6">
        <f>AG9+AI9+AK9</f>
        <v>153844403.93000001</v>
      </c>
      <c r="AF9" s="6">
        <f t="shared" ref="AF9:AK9" si="1">AF10+AF40+AF49+AF63+AF70</f>
        <v>6346299.5</v>
      </c>
      <c r="AG9" s="6">
        <f t="shared" si="1"/>
        <v>6070298.2999999998</v>
      </c>
      <c r="AH9" s="6">
        <f t="shared" si="1"/>
        <v>27143132.899999999</v>
      </c>
      <c r="AI9" s="6">
        <f t="shared" si="1"/>
        <v>24167807.5</v>
      </c>
      <c r="AJ9" s="6">
        <f t="shared" si="1"/>
        <v>125295306.72999999</v>
      </c>
      <c r="AK9" s="6">
        <f t="shared" si="1"/>
        <v>123606298.13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12" t="s">
        <v>353</v>
      </c>
      <c r="B10" s="13" t="s">
        <v>79</v>
      </c>
      <c r="C10" s="13" t="s">
        <v>80</v>
      </c>
      <c r="D10" s="13" t="s">
        <v>0</v>
      </c>
      <c r="E10" s="13"/>
      <c r="F10" s="14">
        <f t="shared" ref="F10:G25" si="2">H10+J10+L10</f>
        <v>304062743.20000005</v>
      </c>
      <c r="G10" s="14">
        <f t="shared" si="2"/>
        <v>260673357.19999999</v>
      </c>
      <c r="H10" s="14">
        <f t="shared" ref="H10:M10" si="3">H11+H34</f>
        <v>4793236.3</v>
      </c>
      <c r="I10" s="14">
        <f t="shared" si="3"/>
        <v>4643277</v>
      </c>
      <c r="J10" s="14">
        <f t="shared" si="3"/>
        <v>212805319.00000003</v>
      </c>
      <c r="K10" s="14">
        <f t="shared" si="3"/>
        <v>173110860.19999999</v>
      </c>
      <c r="L10" s="14">
        <f t="shared" si="3"/>
        <v>86464187.900000006</v>
      </c>
      <c r="M10" s="14">
        <f t="shared" si="3"/>
        <v>82919220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>
        <f>AF10+AH10+AJ10</f>
        <v>93019313.769999981</v>
      </c>
      <c r="AE10" s="14">
        <f>AG10+AI10+AK10</f>
        <v>91403771.549999982</v>
      </c>
      <c r="AF10" s="14">
        <f t="shared" ref="AF10:AK10" si="4">AF11+AF34</f>
        <v>4732099.5999999996</v>
      </c>
      <c r="AG10" s="14">
        <f t="shared" si="4"/>
        <v>4582140.3</v>
      </c>
      <c r="AH10" s="14">
        <f t="shared" si="4"/>
        <v>13980291.300000001</v>
      </c>
      <c r="AI10" s="14">
        <f t="shared" si="4"/>
        <v>13967250.6</v>
      </c>
      <c r="AJ10" s="14">
        <f t="shared" si="4"/>
        <v>74306922.86999999</v>
      </c>
      <c r="AK10" s="14">
        <f t="shared" si="4"/>
        <v>72854380.649999991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 t="s">
        <v>78</v>
      </c>
    </row>
    <row r="11" spans="1:54" ht="60.75" customHeight="1" x14ac:dyDescent="0.2">
      <c r="A11" s="12" t="s">
        <v>354</v>
      </c>
      <c r="B11" s="13" t="s">
        <v>81</v>
      </c>
      <c r="C11" s="13" t="s">
        <v>82</v>
      </c>
      <c r="D11" s="13" t="s">
        <v>0</v>
      </c>
      <c r="E11" s="13"/>
      <c r="F11" s="14">
        <f t="shared" si="2"/>
        <v>290234943.20000005</v>
      </c>
      <c r="G11" s="14">
        <f t="shared" si="2"/>
        <v>246849057.19999999</v>
      </c>
      <c r="H11" s="14">
        <f>H12+H13+H14+H15+H16+H17+H19+H20+H21+H24+H27+H29+H30+H31+H32</f>
        <v>4793236.3</v>
      </c>
      <c r="I11" s="14">
        <f t="shared" ref="I11:M11" si="5">I12+I13+I14+I15+I16+I17+I19+I20+I21+I24+I27+I29+I30+I31+I32</f>
        <v>4643277</v>
      </c>
      <c r="J11" s="14">
        <f t="shared" si="5"/>
        <v>212805319.00000003</v>
      </c>
      <c r="K11" s="14">
        <f t="shared" si="5"/>
        <v>173110860.19999999</v>
      </c>
      <c r="L11" s="14">
        <f t="shared" si="5"/>
        <v>72636387.900000006</v>
      </c>
      <c r="M11" s="14">
        <f t="shared" si="5"/>
        <v>69094920</v>
      </c>
      <c r="N11" s="14" t="s">
        <v>0</v>
      </c>
      <c r="O11" s="14" t="s">
        <v>0</v>
      </c>
      <c r="P11" s="14" t="s">
        <v>0</v>
      </c>
      <c r="Q11" s="14" t="s">
        <v>0</v>
      </c>
      <c r="R11" s="14" t="s">
        <v>0</v>
      </c>
      <c r="S11" s="14" t="s">
        <v>0</v>
      </c>
      <c r="T11" s="14" t="s">
        <v>0</v>
      </c>
      <c r="U11" s="14" t="s">
        <v>0</v>
      </c>
      <c r="V11" s="14" t="s">
        <v>0</v>
      </c>
      <c r="W11" s="14" t="s">
        <v>0</v>
      </c>
      <c r="X11" s="14" t="s">
        <v>0</v>
      </c>
      <c r="Y11" s="14" t="s">
        <v>0</v>
      </c>
      <c r="Z11" s="14" t="s">
        <v>0</v>
      </c>
      <c r="AA11" s="14" t="s">
        <v>0</v>
      </c>
      <c r="AB11" s="14" t="s">
        <v>0</v>
      </c>
      <c r="AC11" s="14" t="s">
        <v>0</v>
      </c>
      <c r="AD11" s="14">
        <f t="shared" ref="AD11:AE68" si="6">AF11+AH11+AJ11</f>
        <v>79317670.269999981</v>
      </c>
      <c r="AE11" s="14">
        <f t="shared" si="6"/>
        <v>77705628.049999982</v>
      </c>
      <c r="AF11" s="14">
        <f>AF12+AF13+AF14+AF15+AF16+AF17+AF19+AF20+AF21+AF24+AF27+AF29+AF30+AF31+AF32</f>
        <v>4732099.5999999996</v>
      </c>
      <c r="AG11" s="14">
        <f t="shared" ref="AG11:AK11" si="7">AG12+AG13+AG14+AG15+AG16+AG17+AG19+AG20+AG21+AG24+AG27+AG29+AG30+AG31+AG32</f>
        <v>4582140.3</v>
      </c>
      <c r="AH11" s="14">
        <f t="shared" si="7"/>
        <v>13980291.300000001</v>
      </c>
      <c r="AI11" s="14">
        <f t="shared" si="7"/>
        <v>13967250.6</v>
      </c>
      <c r="AJ11" s="14">
        <f t="shared" si="7"/>
        <v>60605279.36999999</v>
      </c>
      <c r="AK11" s="14">
        <f t="shared" si="7"/>
        <v>59156237.149999991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 t="s">
        <v>78</v>
      </c>
    </row>
    <row r="12" spans="1:54" ht="56.25" x14ac:dyDescent="0.2">
      <c r="A12" s="10" t="s">
        <v>355</v>
      </c>
      <c r="B12" s="11" t="s">
        <v>83</v>
      </c>
      <c r="C12" s="11" t="s">
        <v>84</v>
      </c>
      <c r="D12" s="11" t="s">
        <v>23</v>
      </c>
      <c r="E12" s="11" t="s">
        <v>352</v>
      </c>
      <c r="F12" s="14">
        <f t="shared" si="2"/>
        <v>2841809.5</v>
      </c>
      <c r="G12" s="14">
        <f t="shared" si="2"/>
        <v>2665150.7000000002</v>
      </c>
      <c r="H12" s="3"/>
      <c r="I12" s="3"/>
      <c r="J12" s="3"/>
      <c r="K12" s="3"/>
      <c r="L12" s="3">
        <v>2841809.5</v>
      </c>
      <c r="M12" s="3">
        <v>2665150.7000000002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4">
        <f t="shared" si="6"/>
        <v>2841809.5</v>
      </c>
      <c r="AE12" s="14">
        <f t="shared" si="6"/>
        <v>2665150.7000000002</v>
      </c>
      <c r="AF12" s="3">
        <v>0</v>
      </c>
      <c r="AG12" s="3">
        <v>0</v>
      </c>
      <c r="AH12" s="3">
        <v>0</v>
      </c>
      <c r="AI12" s="3">
        <v>0</v>
      </c>
      <c r="AJ12" s="3">
        <v>2841809.5</v>
      </c>
      <c r="AK12" s="3">
        <v>2665150.7000000002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68.75" x14ac:dyDescent="0.2">
      <c r="A13" s="10" t="s">
        <v>432</v>
      </c>
      <c r="B13" s="11" t="s">
        <v>86</v>
      </c>
      <c r="C13" s="11" t="s">
        <v>87</v>
      </c>
      <c r="D13" s="11" t="s">
        <v>25</v>
      </c>
      <c r="E13" s="11" t="s">
        <v>88</v>
      </c>
      <c r="F13" s="14">
        <f t="shared" si="2"/>
        <v>19359899.200000003</v>
      </c>
      <c r="G13" s="14">
        <f t="shared" si="2"/>
        <v>18146868.800000001</v>
      </c>
      <c r="H13" s="3"/>
      <c r="I13" s="3"/>
      <c r="J13" s="3">
        <v>8874077.9000000004</v>
      </c>
      <c r="K13" s="3">
        <v>8874077.9000000004</v>
      </c>
      <c r="L13" s="3">
        <v>10485821.300000001</v>
      </c>
      <c r="M13" s="3">
        <v>9272790.9000000004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4">
        <f t="shared" si="6"/>
        <v>19359899.200000003</v>
      </c>
      <c r="AE13" s="14">
        <f t="shared" si="6"/>
        <v>18146868.800000001</v>
      </c>
      <c r="AF13" s="3">
        <v>0</v>
      </c>
      <c r="AG13" s="3">
        <v>0</v>
      </c>
      <c r="AH13" s="3">
        <v>8874077.9000000004</v>
      </c>
      <c r="AI13" s="3">
        <v>8874077.9000000004</v>
      </c>
      <c r="AJ13" s="3">
        <v>10485821.300000001</v>
      </c>
      <c r="AK13" s="3">
        <v>9272790.9000000004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101.25" x14ac:dyDescent="0.2">
      <c r="A14" s="10" t="s">
        <v>356</v>
      </c>
      <c r="B14" s="11" t="s">
        <v>89</v>
      </c>
      <c r="C14" s="11" t="s">
        <v>90</v>
      </c>
      <c r="D14" s="11" t="s">
        <v>91</v>
      </c>
      <c r="E14" s="11" t="s">
        <v>92</v>
      </c>
      <c r="F14" s="14">
        <f t="shared" si="2"/>
        <v>4184972</v>
      </c>
      <c r="G14" s="14">
        <f t="shared" si="2"/>
        <v>4184972</v>
      </c>
      <c r="H14" s="3"/>
      <c r="I14" s="3"/>
      <c r="J14" s="3"/>
      <c r="K14" s="3"/>
      <c r="L14" s="3">
        <v>4184972</v>
      </c>
      <c r="M14" s="3">
        <v>4184972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4">
        <f t="shared" si="6"/>
        <v>4184972</v>
      </c>
      <c r="AE14" s="14">
        <f t="shared" si="6"/>
        <v>4184972</v>
      </c>
      <c r="AF14" s="3">
        <v>0</v>
      </c>
      <c r="AG14" s="3">
        <v>0</v>
      </c>
      <c r="AH14" s="3">
        <v>0</v>
      </c>
      <c r="AI14" s="3">
        <v>0</v>
      </c>
      <c r="AJ14" s="3">
        <v>4184972</v>
      </c>
      <c r="AK14" s="3">
        <v>4184972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56.25" x14ac:dyDescent="0.2">
      <c r="A15" s="10" t="s">
        <v>357</v>
      </c>
      <c r="B15" s="11" t="s">
        <v>93</v>
      </c>
      <c r="C15" s="11" t="s">
        <v>94</v>
      </c>
      <c r="D15" s="11" t="s">
        <v>95</v>
      </c>
      <c r="E15" s="11" t="s">
        <v>96</v>
      </c>
      <c r="F15" s="14">
        <f t="shared" si="2"/>
        <v>3004390</v>
      </c>
      <c r="G15" s="14">
        <f t="shared" si="2"/>
        <v>3004360.5</v>
      </c>
      <c r="H15" s="3"/>
      <c r="I15" s="3"/>
      <c r="J15" s="3"/>
      <c r="K15" s="3"/>
      <c r="L15" s="3">
        <v>3004390</v>
      </c>
      <c r="M15" s="3">
        <v>3004360.5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14">
        <f t="shared" si="6"/>
        <v>3004390</v>
      </c>
      <c r="AE15" s="14">
        <f t="shared" si="6"/>
        <v>3004360.5</v>
      </c>
      <c r="AF15" s="3">
        <v>0</v>
      </c>
      <c r="AG15" s="3">
        <v>0</v>
      </c>
      <c r="AH15" s="3">
        <v>0</v>
      </c>
      <c r="AI15" s="3">
        <v>0</v>
      </c>
      <c r="AJ15" s="3">
        <v>3004390</v>
      </c>
      <c r="AK15" s="3">
        <v>3004360.5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236.25" x14ac:dyDescent="0.2">
      <c r="A16" s="10" t="s">
        <v>358</v>
      </c>
      <c r="B16" s="11" t="s">
        <v>97</v>
      </c>
      <c r="C16" s="11" t="s">
        <v>98</v>
      </c>
      <c r="D16" s="11" t="s">
        <v>99</v>
      </c>
      <c r="E16" s="11" t="s">
        <v>100</v>
      </c>
      <c r="F16" s="14">
        <f t="shared" si="2"/>
        <v>0</v>
      </c>
      <c r="G16" s="14">
        <f t="shared" si="2"/>
        <v>0</v>
      </c>
      <c r="H16" s="3"/>
      <c r="I16" s="3"/>
      <c r="J16" s="3"/>
      <c r="K16" s="3"/>
      <c r="L16" s="3"/>
      <c r="M16" s="3"/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14">
        <f t="shared" si="6"/>
        <v>0</v>
      </c>
      <c r="AE16" s="14">
        <f t="shared" si="6"/>
        <v>0</v>
      </c>
      <c r="AF16" s="3">
        <v>0</v>
      </c>
      <c r="AG16" s="3">
        <v>0</v>
      </c>
      <c r="AH16" s="3"/>
      <c r="AI16" s="3"/>
      <c r="AJ16" s="3"/>
      <c r="AK16" s="3"/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x14ac:dyDescent="0.2">
      <c r="A17" s="25" t="s">
        <v>361</v>
      </c>
      <c r="B17" s="11" t="s">
        <v>106</v>
      </c>
      <c r="C17" s="26" t="s">
        <v>107</v>
      </c>
      <c r="D17" s="11" t="s">
        <v>99</v>
      </c>
      <c r="E17" s="11" t="s">
        <v>108</v>
      </c>
      <c r="F17" s="14">
        <f t="shared" si="2"/>
        <v>6112180</v>
      </c>
      <c r="G17" s="14">
        <f t="shared" si="2"/>
        <v>6112180</v>
      </c>
      <c r="H17" s="3"/>
      <c r="I17" s="3"/>
      <c r="J17" s="3"/>
      <c r="K17" s="3"/>
      <c r="L17" s="3">
        <v>6112180</v>
      </c>
      <c r="M17" s="3">
        <v>6112180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14">
        <f t="shared" si="6"/>
        <v>5887891</v>
      </c>
      <c r="AE17" s="14">
        <f t="shared" si="6"/>
        <v>5887891</v>
      </c>
      <c r="AF17" s="3">
        <v>0</v>
      </c>
      <c r="AG17" s="3">
        <v>0</v>
      </c>
      <c r="AH17" s="3">
        <v>0</v>
      </c>
      <c r="AI17" s="3">
        <v>0</v>
      </c>
      <c r="AJ17" s="3">
        <v>5887891</v>
      </c>
      <c r="AK17" s="3">
        <v>5887891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ht="22.5" x14ac:dyDescent="0.2">
      <c r="A18" s="25" t="s">
        <v>0</v>
      </c>
      <c r="B18" s="11" t="s">
        <v>435</v>
      </c>
      <c r="C18" s="26" t="s">
        <v>0</v>
      </c>
      <c r="D18" s="11" t="s">
        <v>99</v>
      </c>
      <c r="E18" s="11" t="s">
        <v>108</v>
      </c>
      <c r="F18" s="14">
        <f t="shared" si="2"/>
        <v>207133.87</v>
      </c>
      <c r="G18" s="14">
        <f t="shared" si="2"/>
        <v>207133.87</v>
      </c>
      <c r="H18" s="3"/>
      <c r="I18" s="3"/>
      <c r="J18" s="3"/>
      <c r="K18" s="3"/>
      <c r="L18" s="3">
        <v>207133.87</v>
      </c>
      <c r="M18" s="3">
        <v>207133.87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14">
        <f t="shared" si="6"/>
        <v>207133.87</v>
      </c>
      <c r="AE18" s="14">
        <f t="shared" si="6"/>
        <v>207133.87</v>
      </c>
      <c r="AF18" s="3">
        <v>0</v>
      </c>
      <c r="AG18" s="3">
        <v>0</v>
      </c>
      <c r="AH18" s="3">
        <v>0</v>
      </c>
      <c r="AI18" s="3">
        <v>0</v>
      </c>
      <c r="AJ18" s="3">
        <v>207133.87</v>
      </c>
      <c r="AK18" s="3">
        <v>207133.87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ht="69" customHeight="1" x14ac:dyDescent="0.2">
      <c r="A19" s="10" t="s">
        <v>363</v>
      </c>
      <c r="B19" s="11" t="s">
        <v>112</v>
      </c>
      <c r="C19" s="11" t="s">
        <v>113</v>
      </c>
      <c r="D19" s="11" t="s">
        <v>114</v>
      </c>
      <c r="E19" s="11" t="s">
        <v>115</v>
      </c>
      <c r="F19" s="14">
        <f t="shared" si="2"/>
        <v>225000</v>
      </c>
      <c r="G19" s="14">
        <f t="shared" si="2"/>
        <v>185855.2</v>
      </c>
      <c r="H19" s="3"/>
      <c r="I19" s="3"/>
      <c r="J19" s="3"/>
      <c r="K19" s="3"/>
      <c r="L19" s="3">
        <v>225000</v>
      </c>
      <c r="M19" s="3">
        <v>185855.2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14">
        <f t="shared" si="6"/>
        <v>225000</v>
      </c>
      <c r="AE19" s="14">
        <f t="shared" si="6"/>
        <v>185855.2</v>
      </c>
      <c r="AF19" s="3">
        <v>0</v>
      </c>
      <c r="AG19" s="3">
        <v>0</v>
      </c>
      <c r="AH19" s="3">
        <v>0</v>
      </c>
      <c r="AI19" s="3">
        <v>0</v>
      </c>
      <c r="AJ19" s="3">
        <v>225000</v>
      </c>
      <c r="AK19" s="3">
        <v>185855.2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ht="90" x14ac:dyDescent="0.2">
      <c r="A20" s="10" t="s">
        <v>364</v>
      </c>
      <c r="B20" s="11" t="s">
        <v>116</v>
      </c>
      <c r="C20" s="11" t="s">
        <v>117</v>
      </c>
      <c r="D20" s="11" t="s">
        <v>118</v>
      </c>
      <c r="E20" s="11" t="s">
        <v>119</v>
      </c>
      <c r="F20" s="14">
        <f t="shared" si="2"/>
        <v>3160000</v>
      </c>
      <c r="G20" s="14">
        <f t="shared" si="2"/>
        <v>3160000</v>
      </c>
      <c r="H20" s="3"/>
      <c r="I20" s="3"/>
      <c r="J20" s="3"/>
      <c r="K20" s="3"/>
      <c r="L20" s="3">
        <v>3160000</v>
      </c>
      <c r="M20" s="3">
        <v>3160000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14">
        <f t="shared" si="6"/>
        <v>3117310</v>
      </c>
      <c r="AE20" s="14">
        <f t="shared" si="6"/>
        <v>3117310</v>
      </c>
      <c r="AF20" s="3">
        <v>0</v>
      </c>
      <c r="AG20" s="3">
        <v>0</v>
      </c>
      <c r="AH20" s="3">
        <v>0</v>
      </c>
      <c r="AI20" s="3">
        <v>0</v>
      </c>
      <c r="AJ20" s="3">
        <v>3117310</v>
      </c>
      <c r="AK20" s="3">
        <v>3117310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78</v>
      </c>
    </row>
    <row r="21" spans="1:54" x14ac:dyDescent="0.2">
      <c r="A21" s="25" t="s">
        <v>365</v>
      </c>
      <c r="B21" s="11" t="s">
        <v>120</v>
      </c>
      <c r="C21" s="26" t="s">
        <v>121</v>
      </c>
      <c r="D21" s="11" t="s">
        <v>122</v>
      </c>
      <c r="E21" s="11" t="s">
        <v>123</v>
      </c>
      <c r="F21" s="14">
        <f t="shared" si="2"/>
        <v>8945318.0999999996</v>
      </c>
      <c r="G21" s="14">
        <f t="shared" si="2"/>
        <v>8945318.0999999996</v>
      </c>
      <c r="H21" s="3">
        <v>114424.7</v>
      </c>
      <c r="I21" s="3">
        <v>114424.7</v>
      </c>
      <c r="J21" s="3">
        <v>10167.4</v>
      </c>
      <c r="K21" s="3">
        <v>10167.4</v>
      </c>
      <c r="L21" s="3">
        <v>8820726</v>
      </c>
      <c r="M21" s="3">
        <v>8820726</v>
      </c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14">
        <f t="shared" si="6"/>
        <v>8870014</v>
      </c>
      <c r="AE21" s="14">
        <f t="shared" si="6"/>
        <v>8870014</v>
      </c>
      <c r="AF21" s="3">
        <v>53288</v>
      </c>
      <c r="AG21" s="3">
        <v>53288</v>
      </c>
      <c r="AH21" s="3">
        <v>519</v>
      </c>
      <c r="AI21" s="3">
        <v>519</v>
      </c>
      <c r="AJ21" s="3">
        <v>8816207</v>
      </c>
      <c r="AK21" s="3">
        <v>8816207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78</v>
      </c>
    </row>
    <row r="22" spans="1:54" ht="45" x14ac:dyDescent="0.2">
      <c r="A22" s="25" t="s">
        <v>0</v>
      </c>
      <c r="B22" s="11" t="s">
        <v>436</v>
      </c>
      <c r="C22" s="26" t="s">
        <v>0</v>
      </c>
      <c r="D22" s="11" t="s">
        <v>122</v>
      </c>
      <c r="E22" s="11" t="s">
        <v>123</v>
      </c>
      <c r="F22" s="14">
        <f t="shared" si="2"/>
        <v>132546.09999999998</v>
      </c>
      <c r="G22" s="14">
        <f t="shared" si="2"/>
        <v>132546.09999999998</v>
      </c>
      <c r="H22" s="3">
        <v>114424.7</v>
      </c>
      <c r="I22" s="3">
        <v>114424.7</v>
      </c>
      <c r="J22" s="3">
        <v>10167.4</v>
      </c>
      <c r="K22" s="3">
        <v>10167.4</v>
      </c>
      <c r="L22" s="3">
        <v>7954</v>
      </c>
      <c r="M22" s="3">
        <v>7954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14">
        <f t="shared" si="6"/>
        <v>57242</v>
      </c>
      <c r="AE22" s="14">
        <f t="shared" si="6"/>
        <v>57242</v>
      </c>
      <c r="AF22" s="3">
        <v>53288</v>
      </c>
      <c r="AG22" s="3">
        <v>53288</v>
      </c>
      <c r="AH22" s="3">
        <v>519</v>
      </c>
      <c r="AI22" s="3">
        <v>519</v>
      </c>
      <c r="AJ22" s="3">
        <v>3435</v>
      </c>
      <c r="AK22" s="3">
        <v>3435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0</v>
      </c>
    </row>
    <row r="23" spans="1:54" ht="33.75" x14ac:dyDescent="0.2">
      <c r="A23" s="25" t="s">
        <v>0</v>
      </c>
      <c r="B23" s="11" t="s">
        <v>437</v>
      </c>
      <c r="C23" s="26" t="s">
        <v>0</v>
      </c>
      <c r="D23" s="11" t="s">
        <v>122</v>
      </c>
      <c r="E23" s="11" t="s">
        <v>123</v>
      </c>
      <c r="F23" s="14">
        <f t="shared" si="2"/>
        <v>317261.8</v>
      </c>
      <c r="G23" s="14">
        <f t="shared" si="2"/>
        <v>317261.8</v>
      </c>
      <c r="H23" s="3"/>
      <c r="I23" s="3"/>
      <c r="J23" s="3"/>
      <c r="K23" s="3"/>
      <c r="L23" s="3">
        <v>317261.8</v>
      </c>
      <c r="M23" s="3">
        <v>317261.8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3" t="s">
        <v>0</v>
      </c>
      <c r="AC23" s="3" t="s">
        <v>0</v>
      </c>
      <c r="AD23" s="14">
        <f t="shared" si="6"/>
        <v>317261.8</v>
      </c>
      <c r="AE23" s="14">
        <f t="shared" si="6"/>
        <v>317261.8</v>
      </c>
      <c r="AF23" s="3">
        <v>0</v>
      </c>
      <c r="AG23" s="3">
        <v>0</v>
      </c>
      <c r="AH23" s="3">
        <v>0</v>
      </c>
      <c r="AI23" s="3">
        <v>0</v>
      </c>
      <c r="AJ23" s="3">
        <v>317261.8</v>
      </c>
      <c r="AK23" s="3">
        <v>317261.8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x14ac:dyDescent="0.2">
      <c r="A24" s="25" t="s">
        <v>366</v>
      </c>
      <c r="B24" s="11" t="s">
        <v>124</v>
      </c>
      <c r="C24" s="26" t="s">
        <v>125</v>
      </c>
      <c r="D24" s="11" t="s">
        <v>122</v>
      </c>
      <c r="E24" s="11" t="s">
        <v>123</v>
      </c>
      <c r="F24" s="14">
        <f t="shared" si="2"/>
        <v>21823094.800000001</v>
      </c>
      <c r="G24" s="14">
        <f t="shared" si="2"/>
        <v>21646420.5</v>
      </c>
      <c r="H24" s="3">
        <v>2638072.6</v>
      </c>
      <c r="I24" s="3">
        <v>2488113.2999999998</v>
      </c>
      <c r="J24" s="3">
        <v>1229398.3999999999</v>
      </c>
      <c r="K24" s="3">
        <v>1216357.7</v>
      </c>
      <c r="L24" s="3">
        <v>17955623.800000001</v>
      </c>
      <c r="M24" s="3">
        <v>17941949.5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14">
        <f t="shared" si="6"/>
        <v>21810094.800000001</v>
      </c>
      <c r="AE24" s="14">
        <f t="shared" si="6"/>
        <v>21636420.5</v>
      </c>
      <c r="AF24" s="3">
        <v>2638072.6</v>
      </c>
      <c r="AG24" s="3">
        <v>2488113.2999999998</v>
      </c>
      <c r="AH24" s="3">
        <v>1229398.3999999999</v>
      </c>
      <c r="AI24" s="3">
        <v>1216357.7</v>
      </c>
      <c r="AJ24" s="3">
        <v>17942623.800000001</v>
      </c>
      <c r="AK24" s="3">
        <v>17931949.5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45" x14ac:dyDescent="0.2">
      <c r="A25" s="25" t="s">
        <v>0</v>
      </c>
      <c r="B25" s="11" t="s">
        <v>438</v>
      </c>
      <c r="C25" s="26" t="s">
        <v>0</v>
      </c>
      <c r="D25" s="11" t="s">
        <v>122</v>
      </c>
      <c r="E25" s="11" t="s">
        <v>123</v>
      </c>
      <c r="F25" s="14">
        <f t="shared" si="2"/>
        <v>3050502</v>
      </c>
      <c r="G25" s="14">
        <f t="shared" si="2"/>
        <v>2877097.7</v>
      </c>
      <c r="H25" s="3">
        <v>2638072.6</v>
      </c>
      <c r="I25" s="3">
        <v>2488113.2999999998</v>
      </c>
      <c r="J25" s="3">
        <v>229398.39999999999</v>
      </c>
      <c r="K25" s="3">
        <v>216357.7</v>
      </c>
      <c r="L25" s="3">
        <v>183031</v>
      </c>
      <c r="M25" s="3">
        <v>172626.7</v>
      </c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14">
        <f t="shared" si="6"/>
        <v>3050502</v>
      </c>
      <c r="AE25" s="14">
        <f t="shared" si="6"/>
        <v>2877097.7</v>
      </c>
      <c r="AF25" s="3">
        <v>2638072.6</v>
      </c>
      <c r="AG25" s="3">
        <v>2488113.2999999998</v>
      </c>
      <c r="AH25" s="3">
        <v>229398.39999999999</v>
      </c>
      <c r="AI25" s="3">
        <v>216357.7</v>
      </c>
      <c r="AJ25" s="3">
        <v>183031</v>
      </c>
      <c r="AK25" s="3">
        <v>172626.7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0</v>
      </c>
    </row>
    <row r="26" spans="1:54" ht="33.75" x14ac:dyDescent="0.2">
      <c r="A26" s="25" t="s">
        <v>0</v>
      </c>
      <c r="B26" s="11" t="s">
        <v>439</v>
      </c>
      <c r="C26" s="26" t="s">
        <v>0</v>
      </c>
      <c r="D26" s="11" t="s">
        <v>122</v>
      </c>
      <c r="E26" s="11" t="s">
        <v>123</v>
      </c>
      <c r="F26" s="14">
        <f t="shared" ref="F26:G39" si="8">H26+J26+L26</f>
        <v>1032833.7</v>
      </c>
      <c r="G26" s="14">
        <f t="shared" si="8"/>
        <v>1032833.7</v>
      </c>
      <c r="H26" s="3"/>
      <c r="I26" s="3"/>
      <c r="J26" s="3"/>
      <c r="K26" s="3"/>
      <c r="L26" s="3">
        <v>1032833.7</v>
      </c>
      <c r="M26" s="3">
        <v>1032833.7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14">
        <f t="shared" si="6"/>
        <v>1032833.7</v>
      </c>
      <c r="AE26" s="14">
        <f t="shared" si="6"/>
        <v>1032833.7</v>
      </c>
      <c r="AF26" s="3">
        <v>0</v>
      </c>
      <c r="AG26" s="3">
        <v>0</v>
      </c>
      <c r="AH26" s="3">
        <v>0</v>
      </c>
      <c r="AI26" s="3">
        <v>0</v>
      </c>
      <c r="AJ26" s="3">
        <v>1032833.7</v>
      </c>
      <c r="AK26" s="3">
        <v>1032833.7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0</v>
      </c>
    </row>
    <row r="27" spans="1:54" x14ac:dyDescent="0.2">
      <c r="A27" s="25" t="s">
        <v>367</v>
      </c>
      <c r="B27" s="11" t="s">
        <v>126</v>
      </c>
      <c r="C27" s="26" t="s">
        <v>127</v>
      </c>
      <c r="D27" s="11" t="s">
        <v>122</v>
      </c>
      <c r="E27" s="11" t="s">
        <v>123</v>
      </c>
      <c r="F27" s="14">
        <f t="shared" si="8"/>
        <v>3287655.3</v>
      </c>
      <c r="G27" s="14">
        <f t="shared" si="8"/>
        <v>3286959.3</v>
      </c>
      <c r="H27" s="3">
        <v>293889.3</v>
      </c>
      <c r="I27" s="3">
        <v>293889.3</v>
      </c>
      <c r="J27" s="3">
        <v>2338649.6</v>
      </c>
      <c r="K27" s="3">
        <v>2338649.6</v>
      </c>
      <c r="L27" s="3">
        <v>655116.4</v>
      </c>
      <c r="M27" s="3">
        <v>654420.4</v>
      </c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14">
        <f t="shared" si="6"/>
        <v>3287655.3</v>
      </c>
      <c r="AE27" s="14">
        <f t="shared" si="6"/>
        <v>3286959.3</v>
      </c>
      <c r="AF27" s="3">
        <v>293889.3</v>
      </c>
      <c r="AG27" s="3">
        <v>293889.3</v>
      </c>
      <c r="AH27" s="3">
        <v>2338649.6</v>
      </c>
      <c r="AI27" s="3">
        <v>2338649.6</v>
      </c>
      <c r="AJ27" s="3">
        <v>655116.4</v>
      </c>
      <c r="AK27" s="3">
        <v>654420.4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ht="45" x14ac:dyDescent="0.2">
      <c r="A28" s="25" t="s">
        <v>0</v>
      </c>
      <c r="B28" s="11" t="s">
        <v>440</v>
      </c>
      <c r="C28" s="26" t="s">
        <v>0</v>
      </c>
      <c r="D28" s="11" t="s">
        <v>122</v>
      </c>
      <c r="E28" s="11" t="s">
        <v>123</v>
      </c>
      <c r="F28" s="14">
        <f t="shared" si="8"/>
        <v>339837.1</v>
      </c>
      <c r="G28" s="14">
        <f t="shared" si="8"/>
        <v>339837.1</v>
      </c>
      <c r="H28" s="3">
        <v>293889.3</v>
      </c>
      <c r="I28" s="3">
        <v>293889.3</v>
      </c>
      <c r="J28" s="3">
        <v>25556.799999999999</v>
      </c>
      <c r="K28" s="3">
        <v>25556.799999999999</v>
      </c>
      <c r="L28" s="3">
        <v>20391</v>
      </c>
      <c r="M28" s="3">
        <v>20391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14">
        <f t="shared" si="6"/>
        <v>339837.1</v>
      </c>
      <c r="AE28" s="14">
        <f t="shared" si="6"/>
        <v>339837.1</v>
      </c>
      <c r="AF28" s="3">
        <v>293889.3</v>
      </c>
      <c r="AG28" s="3">
        <v>293889.3</v>
      </c>
      <c r="AH28" s="3">
        <v>25556.799999999999</v>
      </c>
      <c r="AI28" s="3">
        <v>25556.799999999999</v>
      </c>
      <c r="AJ28" s="3">
        <v>20391</v>
      </c>
      <c r="AK28" s="3">
        <v>20391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67.5" x14ac:dyDescent="0.2">
      <c r="A29" s="10" t="s">
        <v>368</v>
      </c>
      <c r="B29" s="11" t="s">
        <v>128</v>
      </c>
      <c r="C29" s="11" t="s">
        <v>129</v>
      </c>
      <c r="D29" s="11" t="s">
        <v>130</v>
      </c>
      <c r="E29" s="11" t="s">
        <v>131</v>
      </c>
      <c r="F29" s="14">
        <f t="shared" si="8"/>
        <v>209609686.60000002</v>
      </c>
      <c r="G29" s="14">
        <f t="shared" si="8"/>
        <v>167830964.39999998</v>
      </c>
      <c r="H29" s="3"/>
      <c r="I29" s="3"/>
      <c r="J29" s="3">
        <v>198815379.30000001</v>
      </c>
      <c r="K29" s="3">
        <v>159133961.19999999</v>
      </c>
      <c r="L29" s="3">
        <v>10794307.300000001</v>
      </c>
      <c r="M29" s="3">
        <v>8697003.1999999993</v>
      </c>
      <c r="N29" s="3" t="s">
        <v>0</v>
      </c>
      <c r="O29" s="3" t="s">
        <v>0</v>
      </c>
      <c r="P29" s="3" t="s">
        <v>0</v>
      </c>
      <c r="Q29" s="3" t="s">
        <v>0</v>
      </c>
      <c r="R29" s="3" t="s">
        <v>0</v>
      </c>
      <c r="S29" s="3" t="s">
        <v>0</v>
      </c>
      <c r="T29" s="3" t="s">
        <v>0</v>
      </c>
      <c r="U29" s="3" t="s">
        <v>0</v>
      </c>
      <c r="V29" s="3" t="s">
        <v>0</v>
      </c>
      <c r="W29" s="3" t="s">
        <v>0</v>
      </c>
      <c r="X29" s="3" t="s">
        <v>0</v>
      </c>
      <c r="Y29" s="3" t="s">
        <v>0</v>
      </c>
      <c r="Z29" s="3" t="s">
        <v>0</v>
      </c>
      <c r="AA29" s="3" t="s">
        <v>0</v>
      </c>
      <c r="AB29" s="3" t="s">
        <v>0</v>
      </c>
      <c r="AC29" s="3" t="s">
        <v>0</v>
      </c>
      <c r="AD29" s="14">
        <f t="shared" si="6"/>
        <v>330339.96999999997</v>
      </c>
      <c r="AE29" s="14">
        <f t="shared" si="6"/>
        <v>321531.55</v>
      </c>
      <c r="AF29" s="3">
        <v>0</v>
      </c>
      <c r="AG29" s="3">
        <v>0</v>
      </c>
      <c r="AH29" s="3">
        <v>0</v>
      </c>
      <c r="AI29" s="3">
        <v>0</v>
      </c>
      <c r="AJ29" s="3">
        <v>330339.96999999997</v>
      </c>
      <c r="AK29" s="3">
        <v>321531.55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78</v>
      </c>
    </row>
    <row r="30" spans="1:54" ht="56.25" hidden="1" x14ac:dyDescent="0.2">
      <c r="A30" s="10" t="s">
        <v>369</v>
      </c>
      <c r="B30" s="11" t="s">
        <v>132</v>
      </c>
      <c r="C30" s="11" t="s">
        <v>133</v>
      </c>
      <c r="D30" s="11" t="s">
        <v>99</v>
      </c>
      <c r="E30" s="11" t="s">
        <v>134</v>
      </c>
      <c r="F30" s="14">
        <f t="shared" si="8"/>
        <v>0</v>
      </c>
      <c r="G30" s="14">
        <f t="shared" si="8"/>
        <v>0</v>
      </c>
      <c r="H30" s="3"/>
      <c r="I30" s="3"/>
      <c r="J30" s="3"/>
      <c r="K30" s="3"/>
      <c r="L30" s="3"/>
      <c r="M30" s="3"/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14">
        <f t="shared" si="6"/>
        <v>0</v>
      </c>
      <c r="AE30" s="14">
        <f t="shared" si="6"/>
        <v>0</v>
      </c>
      <c r="AF30" s="3">
        <v>0</v>
      </c>
      <c r="AG30" s="3">
        <v>0</v>
      </c>
      <c r="AH30" s="3">
        <v>0</v>
      </c>
      <c r="AI30" s="3">
        <v>0</v>
      </c>
      <c r="AJ30" s="3"/>
      <c r="AK30" s="3"/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t="112.5" x14ac:dyDescent="0.2">
      <c r="A31" s="10" t="s">
        <v>370</v>
      </c>
      <c r="B31" s="11" t="s">
        <v>135</v>
      </c>
      <c r="C31" s="11" t="s">
        <v>136</v>
      </c>
      <c r="D31" s="11" t="s">
        <v>114</v>
      </c>
      <c r="E31" s="11" t="s">
        <v>137</v>
      </c>
      <c r="F31" s="14">
        <f t="shared" si="8"/>
        <v>3082643.2</v>
      </c>
      <c r="G31" s="14">
        <f t="shared" si="8"/>
        <v>3081713.2</v>
      </c>
      <c r="H31" s="3"/>
      <c r="I31" s="3"/>
      <c r="J31" s="3"/>
      <c r="K31" s="3"/>
      <c r="L31" s="3">
        <v>3082643.2</v>
      </c>
      <c r="M31" s="3">
        <v>3081713.2</v>
      </c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14">
        <f t="shared" si="6"/>
        <v>1800000</v>
      </c>
      <c r="AE31" s="14">
        <f t="shared" si="6"/>
        <v>1800000</v>
      </c>
      <c r="AF31" s="3">
        <v>0</v>
      </c>
      <c r="AG31" s="3">
        <v>0</v>
      </c>
      <c r="AH31" s="3">
        <v>0</v>
      </c>
      <c r="AI31" s="3">
        <v>0</v>
      </c>
      <c r="AJ31" s="3">
        <v>1800000</v>
      </c>
      <c r="AK31" s="3">
        <v>1800000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78</v>
      </c>
    </row>
    <row r="32" spans="1:54" x14ac:dyDescent="0.2">
      <c r="A32" s="25" t="s">
        <v>371</v>
      </c>
      <c r="B32" s="11" t="s">
        <v>138</v>
      </c>
      <c r="C32" s="26" t="s">
        <v>139</v>
      </c>
      <c r="D32" s="11" t="s">
        <v>140</v>
      </c>
      <c r="E32" s="11" t="s">
        <v>141</v>
      </c>
      <c r="F32" s="14">
        <f t="shared" si="8"/>
        <v>4598294.5</v>
      </c>
      <c r="G32" s="14">
        <f t="shared" si="8"/>
        <v>4598294.5</v>
      </c>
      <c r="H32" s="3">
        <v>1746849.7</v>
      </c>
      <c r="I32" s="3">
        <v>1746849.7</v>
      </c>
      <c r="J32" s="3">
        <v>1537646.4</v>
      </c>
      <c r="K32" s="3">
        <v>1537646.4</v>
      </c>
      <c r="L32" s="3">
        <v>1313798.3999999999</v>
      </c>
      <c r="M32" s="3">
        <v>1313798.3999999999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14">
        <f t="shared" si="6"/>
        <v>4598294.5</v>
      </c>
      <c r="AE32" s="14">
        <f t="shared" si="6"/>
        <v>4598294.5</v>
      </c>
      <c r="AF32" s="3">
        <v>1746849.7</v>
      </c>
      <c r="AG32" s="3">
        <v>1746849.7</v>
      </c>
      <c r="AH32" s="3">
        <v>1537646.4</v>
      </c>
      <c r="AI32" s="3">
        <v>1537646.4</v>
      </c>
      <c r="AJ32" s="3">
        <v>1313798.3999999999</v>
      </c>
      <c r="AK32" s="3">
        <v>1313798.3999999999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78</v>
      </c>
    </row>
    <row r="33" spans="1:54" ht="105" customHeight="1" x14ac:dyDescent="0.2">
      <c r="A33" s="25" t="s">
        <v>0</v>
      </c>
      <c r="B33" s="11" t="s">
        <v>441</v>
      </c>
      <c r="C33" s="26" t="s">
        <v>0</v>
      </c>
      <c r="D33" s="11" t="s">
        <v>140</v>
      </c>
      <c r="E33" s="11" t="s">
        <v>141</v>
      </c>
      <c r="F33" s="14">
        <f t="shared" si="8"/>
        <v>4598294.5</v>
      </c>
      <c r="G33" s="14">
        <f t="shared" si="8"/>
        <v>4598294.5</v>
      </c>
      <c r="H33" s="3">
        <v>1746849.7</v>
      </c>
      <c r="I33" s="3">
        <v>1746849.7</v>
      </c>
      <c r="J33" s="3">
        <v>1537646.4</v>
      </c>
      <c r="K33" s="3">
        <v>1537646.4</v>
      </c>
      <c r="L33" s="3">
        <v>1313798.3999999999</v>
      </c>
      <c r="M33" s="3">
        <v>1313798.3999999999</v>
      </c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14">
        <f t="shared" si="6"/>
        <v>4598294.5</v>
      </c>
      <c r="AE33" s="14">
        <f t="shared" si="6"/>
        <v>4598294.5</v>
      </c>
      <c r="AF33" s="3">
        <v>1746849.7</v>
      </c>
      <c r="AG33" s="3">
        <v>1746849.7</v>
      </c>
      <c r="AH33" s="3">
        <v>1537646.4</v>
      </c>
      <c r="AI33" s="3">
        <v>1537646.4</v>
      </c>
      <c r="AJ33" s="3">
        <v>1313798.3999999999</v>
      </c>
      <c r="AK33" s="3">
        <v>1313798.3999999999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0</v>
      </c>
    </row>
    <row r="34" spans="1:54" ht="101.25" x14ac:dyDescent="0.2">
      <c r="A34" s="10" t="s">
        <v>372</v>
      </c>
      <c r="B34" s="11" t="s">
        <v>142</v>
      </c>
      <c r="C34" s="11" t="s">
        <v>143</v>
      </c>
      <c r="D34" s="11" t="s">
        <v>0</v>
      </c>
      <c r="E34" s="11" t="s">
        <v>144</v>
      </c>
      <c r="F34" s="14">
        <f t="shared" si="8"/>
        <v>13827800</v>
      </c>
      <c r="G34" s="14">
        <f t="shared" si="8"/>
        <v>13824300</v>
      </c>
      <c r="H34" s="14">
        <f>H35+H36+H38</f>
        <v>0</v>
      </c>
      <c r="I34" s="14">
        <f t="shared" ref="I34:M34" si="9">I35+I36+I38</f>
        <v>0</v>
      </c>
      <c r="J34" s="14">
        <f t="shared" si="9"/>
        <v>0</v>
      </c>
      <c r="K34" s="14">
        <f t="shared" si="9"/>
        <v>0</v>
      </c>
      <c r="L34" s="14">
        <f t="shared" si="9"/>
        <v>13827800</v>
      </c>
      <c r="M34" s="14">
        <f t="shared" si="9"/>
        <v>13824300</v>
      </c>
      <c r="N34" s="14" t="s">
        <v>0</v>
      </c>
      <c r="O34" s="14" t="s">
        <v>0</v>
      </c>
      <c r="P34" s="14" t="s">
        <v>0</v>
      </c>
      <c r="Q34" s="14" t="s">
        <v>0</v>
      </c>
      <c r="R34" s="14" t="s">
        <v>0</v>
      </c>
      <c r="S34" s="14" t="s">
        <v>0</v>
      </c>
      <c r="T34" s="14" t="s">
        <v>0</v>
      </c>
      <c r="U34" s="14" t="s">
        <v>0</v>
      </c>
      <c r="V34" s="14" t="s">
        <v>0</v>
      </c>
      <c r="W34" s="14" t="s">
        <v>0</v>
      </c>
      <c r="X34" s="14" t="s">
        <v>0</v>
      </c>
      <c r="Y34" s="14" t="s">
        <v>0</v>
      </c>
      <c r="Z34" s="14" t="s">
        <v>0</v>
      </c>
      <c r="AA34" s="14" t="s">
        <v>0</v>
      </c>
      <c r="AB34" s="14" t="s">
        <v>0</v>
      </c>
      <c r="AC34" s="14" t="s">
        <v>0</v>
      </c>
      <c r="AD34" s="14">
        <f t="shared" si="6"/>
        <v>13701643.5</v>
      </c>
      <c r="AE34" s="14">
        <f t="shared" si="6"/>
        <v>13698143.5</v>
      </c>
      <c r="AF34" s="14">
        <f>AF35+AF36+AF38</f>
        <v>0</v>
      </c>
      <c r="AG34" s="14">
        <f t="shared" ref="AG34:AK34" si="10">AG35+AG36+AG38</f>
        <v>0</v>
      </c>
      <c r="AH34" s="14">
        <f t="shared" si="10"/>
        <v>0</v>
      </c>
      <c r="AI34" s="14">
        <f t="shared" si="10"/>
        <v>0</v>
      </c>
      <c r="AJ34" s="14">
        <f t="shared" si="10"/>
        <v>13701643.5</v>
      </c>
      <c r="AK34" s="14">
        <f t="shared" si="10"/>
        <v>13698143.5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 t="s">
        <v>78</v>
      </c>
    </row>
    <row r="35" spans="1:54" ht="33.75" x14ac:dyDescent="0.2">
      <c r="A35" s="10" t="s">
        <v>373</v>
      </c>
      <c r="B35" s="11" t="s">
        <v>145</v>
      </c>
      <c r="C35" s="11" t="s">
        <v>146</v>
      </c>
      <c r="D35" s="11" t="s">
        <v>23</v>
      </c>
      <c r="E35" s="11" t="s">
        <v>147</v>
      </c>
      <c r="F35" s="14">
        <f t="shared" si="8"/>
        <v>4500</v>
      </c>
      <c r="G35" s="14">
        <f t="shared" si="8"/>
        <v>1000</v>
      </c>
      <c r="H35" s="3"/>
      <c r="I35" s="3"/>
      <c r="J35" s="3"/>
      <c r="K35" s="3"/>
      <c r="L35" s="3">
        <v>4500</v>
      </c>
      <c r="M35" s="3">
        <v>1000</v>
      </c>
      <c r="N35" s="3" t="s">
        <v>0</v>
      </c>
      <c r="O35" s="3" t="s">
        <v>0</v>
      </c>
      <c r="P35" s="3" t="s">
        <v>0</v>
      </c>
      <c r="Q35" s="3" t="s">
        <v>0</v>
      </c>
      <c r="R35" s="3" t="s">
        <v>0</v>
      </c>
      <c r="S35" s="3" t="s">
        <v>0</v>
      </c>
      <c r="T35" s="3" t="s">
        <v>0</v>
      </c>
      <c r="U35" s="3" t="s">
        <v>0</v>
      </c>
      <c r="V35" s="3" t="s">
        <v>0</v>
      </c>
      <c r="W35" s="3" t="s">
        <v>0</v>
      </c>
      <c r="X35" s="3" t="s">
        <v>0</v>
      </c>
      <c r="Y35" s="3" t="s">
        <v>0</v>
      </c>
      <c r="Z35" s="3" t="s">
        <v>0</v>
      </c>
      <c r="AA35" s="3" t="s">
        <v>0</v>
      </c>
      <c r="AB35" s="3" t="s">
        <v>0</v>
      </c>
      <c r="AC35" s="3" t="s">
        <v>0</v>
      </c>
      <c r="AD35" s="14">
        <f t="shared" si="6"/>
        <v>4500</v>
      </c>
      <c r="AE35" s="14">
        <f t="shared" si="6"/>
        <v>1000</v>
      </c>
      <c r="AF35" s="3">
        <v>0</v>
      </c>
      <c r="AG35" s="3">
        <v>0</v>
      </c>
      <c r="AH35" s="3">
        <v>0</v>
      </c>
      <c r="AI35" s="3">
        <v>0</v>
      </c>
      <c r="AJ35" s="3">
        <v>4500</v>
      </c>
      <c r="AK35" s="3">
        <v>1000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x14ac:dyDescent="0.2">
      <c r="A36" s="25" t="s">
        <v>374</v>
      </c>
      <c r="B36" s="11" t="s">
        <v>148</v>
      </c>
      <c r="C36" s="26" t="s">
        <v>149</v>
      </c>
      <c r="D36" s="11" t="s">
        <v>122</v>
      </c>
      <c r="E36" s="11" t="s">
        <v>123</v>
      </c>
      <c r="F36" s="14">
        <f t="shared" si="8"/>
        <v>6260000</v>
      </c>
      <c r="G36" s="14">
        <f t="shared" si="8"/>
        <v>6260000</v>
      </c>
      <c r="H36" s="3"/>
      <c r="I36" s="3"/>
      <c r="J36" s="3"/>
      <c r="K36" s="3"/>
      <c r="L36" s="3">
        <v>6260000</v>
      </c>
      <c r="M36" s="3">
        <v>6260000</v>
      </c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14">
        <f t="shared" si="6"/>
        <v>6228143.5</v>
      </c>
      <c r="AE36" s="14">
        <f t="shared" si="6"/>
        <v>6228143.5</v>
      </c>
      <c r="AF36" s="3">
        <v>0</v>
      </c>
      <c r="AG36" s="3">
        <v>0</v>
      </c>
      <c r="AH36" s="3">
        <v>0</v>
      </c>
      <c r="AI36" s="3">
        <v>0</v>
      </c>
      <c r="AJ36" s="3">
        <v>6228143.5</v>
      </c>
      <c r="AK36" s="3">
        <v>6228143.5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22.5" x14ac:dyDescent="0.2">
      <c r="A37" s="25" t="s">
        <v>0</v>
      </c>
      <c r="B37" s="11" t="s">
        <v>442</v>
      </c>
      <c r="C37" s="26" t="s">
        <v>0</v>
      </c>
      <c r="D37" s="11" t="s">
        <v>122</v>
      </c>
      <c r="E37" s="11" t="s">
        <v>123</v>
      </c>
      <c r="F37" s="14">
        <f t="shared" si="8"/>
        <v>225066.1</v>
      </c>
      <c r="G37" s="14">
        <f t="shared" si="8"/>
        <v>225066.1</v>
      </c>
      <c r="H37" s="3"/>
      <c r="I37" s="3"/>
      <c r="J37" s="3"/>
      <c r="K37" s="3"/>
      <c r="L37" s="3">
        <v>225066.1</v>
      </c>
      <c r="M37" s="3">
        <v>225066.1</v>
      </c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14">
        <f t="shared" si="6"/>
        <v>225066.1</v>
      </c>
      <c r="AE37" s="14">
        <f t="shared" si="6"/>
        <v>225066.1</v>
      </c>
      <c r="AF37" s="3">
        <v>0</v>
      </c>
      <c r="AG37" s="3">
        <v>0</v>
      </c>
      <c r="AH37" s="3">
        <v>0</v>
      </c>
      <c r="AI37" s="3">
        <v>0</v>
      </c>
      <c r="AJ37" s="3">
        <v>225066.1</v>
      </c>
      <c r="AK37" s="3">
        <v>225066.1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0</v>
      </c>
    </row>
    <row r="38" spans="1:54" x14ac:dyDescent="0.2">
      <c r="A38" s="25" t="s">
        <v>375</v>
      </c>
      <c r="B38" s="11" t="s">
        <v>150</v>
      </c>
      <c r="C38" s="26" t="s">
        <v>151</v>
      </c>
      <c r="D38" s="11" t="s">
        <v>122</v>
      </c>
      <c r="E38" s="11" t="s">
        <v>123</v>
      </c>
      <c r="F38" s="14">
        <f t="shared" si="8"/>
        <v>7563300</v>
      </c>
      <c r="G38" s="14">
        <f t="shared" si="8"/>
        <v>7563300</v>
      </c>
      <c r="H38" s="3"/>
      <c r="I38" s="3"/>
      <c r="J38" s="3"/>
      <c r="K38" s="3"/>
      <c r="L38" s="3">
        <v>7563300</v>
      </c>
      <c r="M38" s="3">
        <v>7563300</v>
      </c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14">
        <f t="shared" si="6"/>
        <v>7469000</v>
      </c>
      <c r="AE38" s="14">
        <f t="shared" si="6"/>
        <v>7469000</v>
      </c>
      <c r="AF38" s="3">
        <v>0</v>
      </c>
      <c r="AG38" s="3">
        <v>0</v>
      </c>
      <c r="AH38" s="3">
        <v>0</v>
      </c>
      <c r="AI38" s="3">
        <v>0</v>
      </c>
      <c r="AJ38" s="3">
        <v>7469000</v>
      </c>
      <c r="AK38" s="3">
        <v>7469000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22.5" x14ac:dyDescent="0.2">
      <c r="A39" s="25" t="s">
        <v>0</v>
      </c>
      <c r="B39" s="11" t="s">
        <v>443</v>
      </c>
      <c r="C39" s="26" t="s">
        <v>0</v>
      </c>
      <c r="D39" s="11" t="s">
        <v>122</v>
      </c>
      <c r="E39" s="11" t="s">
        <v>123</v>
      </c>
      <c r="F39" s="14">
        <f t="shared" si="8"/>
        <v>434548.7</v>
      </c>
      <c r="G39" s="14">
        <f t="shared" si="8"/>
        <v>434548.7</v>
      </c>
      <c r="H39" s="3"/>
      <c r="I39" s="3"/>
      <c r="J39" s="3"/>
      <c r="K39" s="3"/>
      <c r="L39" s="3">
        <v>434548.7</v>
      </c>
      <c r="M39" s="3">
        <v>434548.7</v>
      </c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14">
        <f t="shared" si="6"/>
        <v>434548.7</v>
      </c>
      <c r="AE39" s="14">
        <f t="shared" si="6"/>
        <v>434548.7</v>
      </c>
      <c r="AF39" s="3">
        <v>0</v>
      </c>
      <c r="AG39" s="3">
        <v>0</v>
      </c>
      <c r="AH39" s="3">
        <v>0</v>
      </c>
      <c r="AI39" s="3">
        <v>0</v>
      </c>
      <c r="AJ39" s="3">
        <v>434548.7</v>
      </c>
      <c r="AK39" s="3">
        <v>434548.7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236.25" x14ac:dyDescent="0.2">
      <c r="A40" s="10" t="s">
        <v>376</v>
      </c>
      <c r="B40" s="11" t="s">
        <v>152</v>
      </c>
      <c r="C40" s="11" t="s">
        <v>153</v>
      </c>
      <c r="D40" s="11" t="s">
        <v>0</v>
      </c>
      <c r="E40" s="11" t="s">
        <v>154</v>
      </c>
      <c r="F40" s="14">
        <f>H40+J40+L40</f>
        <v>51605676.859999999</v>
      </c>
      <c r="G40" s="14">
        <f>I40+K40+M40</f>
        <v>51369210.479999997</v>
      </c>
      <c r="H40" s="14">
        <f>H41+H43+H45+H46+H47</f>
        <v>548241</v>
      </c>
      <c r="I40" s="14">
        <f t="shared" ref="I40:M40" si="11">I41+I43+I45+I46+I47</f>
        <v>548241</v>
      </c>
      <c r="J40" s="14">
        <f t="shared" si="11"/>
        <v>0</v>
      </c>
      <c r="K40" s="14">
        <f t="shared" si="11"/>
        <v>0</v>
      </c>
      <c r="L40" s="14">
        <f t="shared" si="11"/>
        <v>51057435.859999999</v>
      </c>
      <c r="M40" s="14">
        <f t="shared" si="11"/>
        <v>50820969.479999997</v>
      </c>
      <c r="N40" s="14" t="s">
        <v>0</v>
      </c>
      <c r="O40" s="14" t="s">
        <v>0</v>
      </c>
      <c r="P40" s="14" t="s">
        <v>0</v>
      </c>
      <c r="Q40" s="14" t="s">
        <v>0</v>
      </c>
      <c r="R40" s="14" t="s">
        <v>0</v>
      </c>
      <c r="S40" s="14" t="s">
        <v>0</v>
      </c>
      <c r="T40" s="14" t="s">
        <v>0</v>
      </c>
      <c r="U40" s="14" t="s">
        <v>0</v>
      </c>
      <c r="V40" s="14" t="s">
        <v>0</v>
      </c>
      <c r="W40" s="14" t="s">
        <v>0</v>
      </c>
      <c r="X40" s="14" t="s">
        <v>0</v>
      </c>
      <c r="Y40" s="14" t="s">
        <v>0</v>
      </c>
      <c r="Z40" s="14" t="s">
        <v>0</v>
      </c>
      <c r="AA40" s="14" t="s">
        <v>0</v>
      </c>
      <c r="AB40" s="14" t="s">
        <v>0</v>
      </c>
      <c r="AC40" s="14" t="s">
        <v>0</v>
      </c>
      <c r="AD40" s="14">
        <f t="shared" si="6"/>
        <v>51536624.859999999</v>
      </c>
      <c r="AE40" s="14">
        <f t="shared" si="6"/>
        <v>51300158.479999997</v>
      </c>
      <c r="AF40" s="14">
        <f>AF41+AF43+AF45+AF46+AF47</f>
        <v>548241</v>
      </c>
      <c r="AG40" s="14">
        <f t="shared" ref="AG40:AK40" si="12">AG41+AG43+AG45+AG46+AG47</f>
        <v>548241</v>
      </c>
      <c r="AH40" s="14">
        <f t="shared" si="12"/>
        <v>0</v>
      </c>
      <c r="AI40" s="14">
        <f t="shared" si="12"/>
        <v>0</v>
      </c>
      <c r="AJ40" s="14">
        <f t="shared" si="12"/>
        <v>50988383.859999999</v>
      </c>
      <c r="AK40" s="14">
        <f t="shared" si="12"/>
        <v>50751917.479999997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 t="s">
        <v>78</v>
      </c>
    </row>
    <row r="41" spans="1:54" ht="22.5" x14ac:dyDescent="0.2">
      <c r="A41" s="25" t="s">
        <v>377</v>
      </c>
      <c r="B41" s="11" t="s">
        <v>155</v>
      </c>
      <c r="C41" s="26" t="s">
        <v>156</v>
      </c>
      <c r="D41" s="11" t="s">
        <v>23</v>
      </c>
      <c r="E41" s="11" t="s">
        <v>444</v>
      </c>
      <c r="F41" s="14">
        <f t="shared" ref="F41:G48" si="13">H41+J41+L41</f>
        <v>10594059.699999999</v>
      </c>
      <c r="G41" s="14">
        <f t="shared" si="13"/>
        <v>10454317.699999999</v>
      </c>
      <c r="H41" s="3">
        <v>85437</v>
      </c>
      <c r="I41" s="3">
        <v>85437</v>
      </c>
      <c r="J41" s="3"/>
      <c r="K41" s="3"/>
      <c r="L41" s="3">
        <v>10508622.699999999</v>
      </c>
      <c r="M41" s="3">
        <v>10368880.699999999</v>
      </c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14">
        <f t="shared" si="6"/>
        <v>10525007.699999999</v>
      </c>
      <c r="AE41" s="14">
        <f t="shared" si="6"/>
        <v>10385265.699999999</v>
      </c>
      <c r="AF41" s="3">
        <v>85437</v>
      </c>
      <c r="AG41" s="3">
        <v>85437</v>
      </c>
      <c r="AH41" s="3">
        <v>0</v>
      </c>
      <c r="AI41" s="3">
        <v>0</v>
      </c>
      <c r="AJ41" s="3">
        <v>10439570.699999999</v>
      </c>
      <c r="AK41" s="3">
        <v>10299828.699999999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ht="57" customHeight="1" x14ac:dyDescent="0.2">
      <c r="A42" s="25" t="s">
        <v>0</v>
      </c>
      <c r="B42" s="11" t="s">
        <v>445</v>
      </c>
      <c r="C42" s="26" t="s">
        <v>0</v>
      </c>
      <c r="D42" s="11" t="s">
        <v>23</v>
      </c>
      <c r="E42" s="15" t="s">
        <v>147</v>
      </c>
      <c r="F42" s="14">
        <f t="shared" si="13"/>
        <v>85437</v>
      </c>
      <c r="G42" s="14">
        <f t="shared" si="13"/>
        <v>85437</v>
      </c>
      <c r="H42" s="3">
        <v>85437</v>
      </c>
      <c r="I42" s="3">
        <v>85437</v>
      </c>
      <c r="J42" s="3"/>
      <c r="K42" s="3"/>
      <c r="L42" s="3"/>
      <c r="M42" s="3"/>
      <c r="N42" s="3" t="s">
        <v>0</v>
      </c>
      <c r="O42" s="3" t="s">
        <v>0</v>
      </c>
      <c r="P42" s="3" t="s">
        <v>0</v>
      </c>
      <c r="Q42" s="3" t="s">
        <v>0</v>
      </c>
      <c r="R42" s="3" t="s">
        <v>0</v>
      </c>
      <c r="S42" s="3" t="s">
        <v>0</v>
      </c>
      <c r="T42" s="3" t="s">
        <v>0</v>
      </c>
      <c r="U42" s="3" t="s">
        <v>0</v>
      </c>
      <c r="V42" s="3" t="s">
        <v>0</v>
      </c>
      <c r="W42" s="3" t="s">
        <v>0</v>
      </c>
      <c r="X42" s="3" t="s">
        <v>0</v>
      </c>
      <c r="Y42" s="3" t="s">
        <v>0</v>
      </c>
      <c r="Z42" s="3" t="s">
        <v>0</v>
      </c>
      <c r="AA42" s="3" t="s">
        <v>0</v>
      </c>
      <c r="AB42" s="3" t="s">
        <v>0</v>
      </c>
      <c r="AC42" s="3" t="s">
        <v>0</v>
      </c>
      <c r="AD42" s="14">
        <f t="shared" si="6"/>
        <v>85437</v>
      </c>
      <c r="AE42" s="14">
        <f t="shared" si="6"/>
        <v>85437</v>
      </c>
      <c r="AF42" s="3">
        <v>85437</v>
      </c>
      <c r="AG42" s="3">
        <v>85437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0</v>
      </c>
    </row>
    <row r="43" spans="1:54" ht="22.5" x14ac:dyDescent="0.2">
      <c r="A43" s="25" t="s">
        <v>378</v>
      </c>
      <c r="B43" s="11" t="s">
        <v>159</v>
      </c>
      <c r="C43" s="26" t="s">
        <v>160</v>
      </c>
      <c r="D43" s="11" t="s">
        <v>23</v>
      </c>
      <c r="E43" s="11" t="s">
        <v>161</v>
      </c>
      <c r="F43" s="14">
        <f t="shared" si="13"/>
        <v>17333944.16</v>
      </c>
      <c r="G43" s="14">
        <f t="shared" si="13"/>
        <v>17240984.5</v>
      </c>
      <c r="H43" s="3">
        <v>282904</v>
      </c>
      <c r="I43" s="3">
        <v>282904</v>
      </c>
      <c r="J43" s="3"/>
      <c r="K43" s="3"/>
      <c r="L43" s="3">
        <v>17051040.16</v>
      </c>
      <c r="M43" s="3">
        <v>16958080.5</v>
      </c>
      <c r="N43" s="3" t="s">
        <v>0</v>
      </c>
      <c r="O43" s="3" t="s">
        <v>0</v>
      </c>
      <c r="P43" s="3" t="s">
        <v>0</v>
      </c>
      <c r="Q43" s="3" t="s">
        <v>0</v>
      </c>
      <c r="R43" s="3" t="s">
        <v>0</v>
      </c>
      <c r="S43" s="3" t="s">
        <v>0</v>
      </c>
      <c r="T43" s="3" t="s">
        <v>0</v>
      </c>
      <c r="U43" s="3" t="s">
        <v>0</v>
      </c>
      <c r="V43" s="3" t="s">
        <v>0</v>
      </c>
      <c r="W43" s="3" t="s">
        <v>0</v>
      </c>
      <c r="X43" s="3" t="s">
        <v>0</v>
      </c>
      <c r="Y43" s="3" t="s">
        <v>0</v>
      </c>
      <c r="Z43" s="3" t="s">
        <v>0</v>
      </c>
      <c r="AA43" s="3" t="s">
        <v>0</v>
      </c>
      <c r="AB43" s="3" t="s">
        <v>0</v>
      </c>
      <c r="AC43" s="3" t="s">
        <v>0</v>
      </c>
      <c r="AD43" s="14">
        <f t="shared" si="6"/>
        <v>17333944.16</v>
      </c>
      <c r="AE43" s="14">
        <f t="shared" si="6"/>
        <v>17240984.5</v>
      </c>
      <c r="AF43" s="3">
        <v>282904</v>
      </c>
      <c r="AG43" s="3">
        <v>282904</v>
      </c>
      <c r="AH43" s="3">
        <v>0</v>
      </c>
      <c r="AI43" s="3">
        <v>0</v>
      </c>
      <c r="AJ43" s="3">
        <v>17051040.16</v>
      </c>
      <c r="AK43" s="3">
        <v>16958080.5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78</v>
      </c>
    </row>
    <row r="44" spans="1:54" ht="56.25" customHeight="1" x14ac:dyDescent="0.2">
      <c r="A44" s="25" t="s">
        <v>0</v>
      </c>
      <c r="B44" s="11" t="s">
        <v>446</v>
      </c>
      <c r="C44" s="26" t="s">
        <v>0</v>
      </c>
      <c r="D44" s="11" t="s">
        <v>23</v>
      </c>
      <c r="E44" s="11" t="s">
        <v>162</v>
      </c>
      <c r="F44" s="14">
        <f t="shared" si="13"/>
        <v>282904</v>
      </c>
      <c r="G44" s="14">
        <f t="shared" si="13"/>
        <v>282904</v>
      </c>
      <c r="H44" s="3">
        <v>282904</v>
      </c>
      <c r="I44" s="3">
        <v>282904</v>
      </c>
      <c r="J44" s="3"/>
      <c r="K44" s="3"/>
      <c r="L44" s="3"/>
      <c r="M44" s="3"/>
      <c r="N44" s="3" t="s">
        <v>0</v>
      </c>
      <c r="O44" s="3" t="s">
        <v>0</v>
      </c>
      <c r="P44" s="3" t="s">
        <v>0</v>
      </c>
      <c r="Q44" s="3" t="s">
        <v>0</v>
      </c>
      <c r="R44" s="3" t="s">
        <v>0</v>
      </c>
      <c r="S44" s="3" t="s">
        <v>0</v>
      </c>
      <c r="T44" s="3" t="s">
        <v>0</v>
      </c>
      <c r="U44" s="3" t="s">
        <v>0</v>
      </c>
      <c r="V44" s="3" t="s">
        <v>0</v>
      </c>
      <c r="W44" s="3" t="s">
        <v>0</v>
      </c>
      <c r="X44" s="3" t="s">
        <v>0</v>
      </c>
      <c r="Y44" s="3" t="s">
        <v>0</v>
      </c>
      <c r="Z44" s="3" t="s">
        <v>0</v>
      </c>
      <c r="AA44" s="3" t="s">
        <v>0</v>
      </c>
      <c r="AB44" s="3" t="s">
        <v>0</v>
      </c>
      <c r="AC44" s="3" t="s">
        <v>0</v>
      </c>
      <c r="AD44" s="14">
        <f t="shared" si="6"/>
        <v>282904</v>
      </c>
      <c r="AE44" s="14">
        <f t="shared" si="6"/>
        <v>282904</v>
      </c>
      <c r="AF44" s="3">
        <v>282904</v>
      </c>
      <c r="AG44" s="3">
        <v>282904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0</v>
      </c>
    </row>
    <row r="45" spans="1:54" ht="105.75" customHeight="1" x14ac:dyDescent="0.2">
      <c r="A45" s="10" t="s">
        <v>379</v>
      </c>
      <c r="B45" s="11" t="s">
        <v>163</v>
      </c>
      <c r="C45" s="11" t="s">
        <v>164</v>
      </c>
      <c r="D45" s="11" t="s">
        <v>23</v>
      </c>
      <c r="E45" s="11" t="s">
        <v>165</v>
      </c>
      <c r="F45" s="14">
        <f t="shared" si="13"/>
        <v>20101300</v>
      </c>
      <c r="G45" s="14">
        <f t="shared" si="13"/>
        <v>20097536.379999999</v>
      </c>
      <c r="H45" s="3"/>
      <c r="I45" s="3"/>
      <c r="J45" s="3"/>
      <c r="K45" s="3"/>
      <c r="L45" s="3">
        <v>20101300</v>
      </c>
      <c r="M45" s="3">
        <v>20097536.379999999</v>
      </c>
      <c r="N45" s="3" t="s">
        <v>0</v>
      </c>
      <c r="O45" s="3" t="s">
        <v>0</v>
      </c>
      <c r="P45" s="3" t="s">
        <v>0</v>
      </c>
      <c r="Q45" s="3" t="s">
        <v>0</v>
      </c>
      <c r="R45" s="3" t="s">
        <v>0</v>
      </c>
      <c r="S45" s="3" t="s">
        <v>0</v>
      </c>
      <c r="T45" s="3" t="s">
        <v>0</v>
      </c>
      <c r="U45" s="3" t="s">
        <v>0</v>
      </c>
      <c r="V45" s="3" t="s">
        <v>0</v>
      </c>
      <c r="W45" s="3" t="s">
        <v>0</v>
      </c>
      <c r="X45" s="3" t="s">
        <v>0</v>
      </c>
      <c r="Y45" s="3" t="s">
        <v>0</v>
      </c>
      <c r="Z45" s="3" t="s">
        <v>0</v>
      </c>
      <c r="AA45" s="3" t="s">
        <v>0</v>
      </c>
      <c r="AB45" s="3" t="s">
        <v>0</v>
      </c>
      <c r="AC45" s="3" t="s">
        <v>0</v>
      </c>
      <c r="AD45" s="14">
        <f t="shared" si="6"/>
        <v>20101300</v>
      </c>
      <c r="AE45" s="14">
        <f t="shared" si="6"/>
        <v>20097536.379999999</v>
      </c>
      <c r="AF45" s="3">
        <v>0</v>
      </c>
      <c r="AG45" s="3">
        <v>0</v>
      </c>
      <c r="AH45" s="3">
        <v>0</v>
      </c>
      <c r="AI45" s="3">
        <v>0</v>
      </c>
      <c r="AJ45" s="3">
        <v>20101300</v>
      </c>
      <c r="AK45" s="3">
        <v>20097536.379999999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78</v>
      </c>
    </row>
    <row r="46" spans="1:54" ht="56.25" x14ac:dyDescent="0.2">
      <c r="A46" s="10" t="s">
        <v>380</v>
      </c>
      <c r="B46" s="11" t="s">
        <v>166</v>
      </c>
      <c r="C46" s="11" t="s">
        <v>167</v>
      </c>
      <c r="D46" s="11" t="s">
        <v>168</v>
      </c>
      <c r="E46" s="11" t="s">
        <v>80</v>
      </c>
      <c r="F46" s="14">
        <f t="shared" si="13"/>
        <v>3396473</v>
      </c>
      <c r="G46" s="14">
        <f t="shared" si="13"/>
        <v>3396471.9</v>
      </c>
      <c r="H46" s="3"/>
      <c r="I46" s="3"/>
      <c r="J46" s="3"/>
      <c r="K46" s="3"/>
      <c r="L46" s="3">
        <v>3396473</v>
      </c>
      <c r="M46" s="3">
        <v>3396471.9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14">
        <f t="shared" si="6"/>
        <v>3396473</v>
      </c>
      <c r="AE46" s="14">
        <f t="shared" si="6"/>
        <v>3396471.9</v>
      </c>
      <c r="AF46" s="3">
        <v>0</v>
      </c>
      <c r="AG46" s="3">
        <v>0</v>
      </c>
      <c r="AH46" s="3">
        <v>0</v>
      </c>
      <c r="AI46" s="3">
        <v>0</v>
      </c>
      <c r="AJ46" s="3">
        <v>3396473</v>
      </c>
      <c r="AK46" s="3">
        <v>3396471.9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x14ac:dyDescent="0.2">
      <c r="A47" s="25" t="s">
        <v>381</v>
      </c>
      <c r="B47" s="11" t="s">
        <v>169</v>
      </c>
      <c r="C47" s="26" t="s">
        <v>170</v>
      </c>
      <c r="D47" s="11" t="s">
        <v>0</v>
      </c>
      <c r="E47" s="11" t="s">
        <v>119</v>
      </c>
      <c r="F47" s="14">
        <f t="shared" si="13"/>
        <v>179900</v>
      </c>
      <c r="G47" s="14">
        <f t="shared" si="13"/>
        <v>179900</v>
      </c>
      <c r="H47" s="3">
        <v>179900</v>
      </c>
      <c r="I47" s="3">
        <v>179900</v>
      </c>
      <c r="J47" s="3"/>
      <c r="K47" s="3"/>
      <c r="L47" s="3"/>
      <c r="M47" s="3"/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14">
        <f t="shared" si="6"/>
        <v>179900</v>
      </c>
      <c r="AE47" s="14">
        <f t="shared" si="6"/>
        <v>179900</v>
      </c>
      <c r="AF47" s="3">
        <v>179900</v>
      </c>
      <c r="AG47" s="3">
        <v>179900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5" t="s">
        <v>0</v>
      </c>
      <c r="B48" s="11" t="s">
        <v>169</v>
      </c>
      <c r="C48" s="26" t="s">
        <v>0</v>
      </c>
      <c r="D48" s="11" t="s">
        <v>0</v>
      </c>
      <c r="E48" s="11" t="s">
        <v>119</v>
      </c>
      <c r="F48" s="14">
        <f t="shared" si="13"/>
        <v>179900</v>
      </c>
      <c r="G48" s="14">
        <f t="shared" si="13"/>
        <v>179900</v>
      </c>
      <c r="H48" s="3">
        <v>179900</v>
      </c>
      <c r="I48" s="3">
        <v>179900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14">
        <f t="shared" si="6"/>
        <v>179900</v>
      </c>
      <c r="AE48" s="14">
        <f t="shared" si="6"/>
        <v>179900</v>
      </c>
      <c r="AF48" s="3">
        <v>179900</v>
      </c>
      <c r="AG48" s="3">
        <v>179900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ht="202.5" x14ac:dyDescent="0.2">
      <c r="A49" s="10" t="s">
        <v>382</v>
      </c>
      <c r="B49" s="11" t="s">
        <v>171</v>
      </c>
      <c r="C49" s="11" t="s">
        <v>172</v>
      </c>
      <c r="D49" s="11" t="s">
        <v>0</v>
      </c>
      <c r="E49" s="11" t="s">
        <v>173</v>
      </c>
      <c r="F49" s="14">
        <f>H49+J49+L49</f>
        <v>41007000.200000003</v>
      </c>
      <c r="G49" s="14">
        <f>I49+K49+M49</f>
        <v>37247983.25</v>
      </c>
      <c r="H49" s="14">
        <f>H50+H54</f>
        <v>132668.9</v>
      </c>
      <c r="I49" s="14">
        <f t="shared" ref="I49:M49" si="14">I50+I54</f>
        <v>6627</v>
      </c>
      <c r="J49" s="14">
        <f t="shared" si="14"/>
        <v>40874331.300000004</v>
      </c>
      <c r="K49" s="14">
        <f t="shared" si="14"/>
        <v>37241356.25</v>
      </c>
      <c r="L49" s="14">
        <f t="shared" si="14"/>
        <v>0</v>
      </c>
      <c r="M49" s="14">
        <f t="shared" si="14"/>
        <v>0</v>
      </c>
      <c r="N49" s="14" t="s">
        <v>0</v>
      </c>
      <c r="O49" s="14" t="s">
        <v>0</v>
      </c>
      <c r="P49" s="14" t="s">
        <v>0</v>
      </c>
      <c r="Q49" s="14" t="s">
        <v>0</v>
      </c>
      <c r="R49" s="14" t="s">
        <v>0</v>
      </c>
      <c r="S49" s="14" t="s">
        <v>0</v>
      </c>
      <c r="T49" s="14" t="s">
        <v>0</v>
      </c>
      <c r="U49" s="14" t="s">
        <v>0</v>
      </c>
      <c r="V49" s="14" t="s">
        <v>0</v>
      </c>
      <c r="W49" s="14" t="s">
        <v>0</v>
      </c>
      <c r="X49" s="14" t="s">
        <v>0</v>
      </c>
      <c r="Y49" s="14" t="s">
        <v>0</v>
      </c>
      <c r="Z49" s="14" t="s">
        <v>0</v>
      </c>
      <c r="AA49" s="14" t="s">
        <v>0</v>
      </c>
      <c r="AB49" s="14" t="s">
        <v>0</v>
      </c>
      <c r="AC49" s="14" t="s">
        <v>0</v>
      </c>
      <c r="AD49" s="14">
        <f t="shared" si="6"/>
        <v>13291710.5</v>
      </c>
      <c r="AE49" s="14">
        <f t="shared" si="6"/>
        <v>10203383.899999999</v>
      </c>
      <c r="AF49" s="14">
        <f>AF50+AF54</f>
        <v>132668.9</v>
      </c>
      <c r="AG49" s="14">
        <f t="shared" ref="AG49:AK49" si="15">AG50+AG54</f>
        <v>6627</v>
      </c>
      <c r="AH49" s="14">
        <f t="shared" si="15"/>
        <v>13159041.6</v>
      </c>
      <c r="AI49" s="14">
        <f t="shared" si="15"/>
        <v>10196756.899999999</v>
      </c>
      <c r="AJ49" s="14">
        <f t="shared" si="15"/>
        <v>0</v>
      </c>
      <c r="AK49" s="14">
        <f t="shared" si="15"/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 t="s">
        <v>78</v>
      </c>
    </row>
    <row r="50" spans="1:54" ht="33.75" x14ac:dyDescent="0.2">
      <c r="A50" s="10" t="s">
        <v>383</v>
      </c>
      <c r="B50" s="11" t="s">
        <v>174</v>
      </c>
      <c r="C50" s="11" t="s">
        <v>175</v>
      </c>
      <c r="D50" s="11" t="s">
        <v>176</v>
      </c>
      <c r="E50" s="11" t="s">
        <v>177</v>
      </c>
      <c r="F50" s="14">
        <f t="shared" ref="F50:G53" si="16">H50+J50+L50</f>
        <v>132668.9</v>
      </c>
      <c r="G50" s="14">
        <f t="shared" si="16"/>
        <v>6627</v>
      </c>
      <c r="H50" s="14">
        <v>132668.9</v>
      </c>
      <c r="I50" s="14">
        <f>I51+I52</f>
        <v>6627</v>
      </c>
      <c r="J50" s="14">
        <f t="shared" ref="J50:M50" si="17">J51+J52</f>
        <v>0</v>
      </c>
      <c r="K50" s="14">
        <f t="shared" si="17"/>
        <v>0</v>
      </c>
      <c r="L50" s="14">
        <f t="shared" si="17"/>
        <v>0</v>
      </c>
      <c r="M50" s="14">
        <f t="shared" si="17"/>
        <v>0</v>
      </c>
      <c r="N50" s="14" t="s">
        <v>0</v>
      </c>
      <c r="O50" s="14" t="s">
        <v>0</v>
      </c>
      <c r="P50" s="14" t="s">
        <v>0</v>
      </c>
      <c r="Q50" s="14" t="s">
        <v>0</v>
      </c>
      <c r="R50" s="14" t="s">
        <v>0</v>
      </c>
      <c r="S50" s="14" t="s">
        <v>0</v>
      </c>
      <c r="T50" s="14" t="s">
        <v>0</v>
      </c>
      <c r="U50" s="14" t="s">
        <v>0</v>
      </c>
      <c r="V50" s="14" t="s">
        <v>0</v>
      </c>
      <c r="W50" s="14" t="s">
        <v>0</v>
      </c>
      <c r="X50" s="14" t="s">
        <v>0</v>
      </c>
      <c r="Y50" s="14" t="s">
        <v>0</v>
      </c>
      <c r="Z50" s="14" t="s">
        <v>0</v>
      </c>
      <c r="AA50" s="14" t="s">
        <v>0</v>
      </c>
      <c r="AB50" s="14" t="s">
        <v>0</v>
      </c>
      <c r="AC50" s="14" t="s">
        <v>0</v>
      </c>
      <c r="AD50" s="14">
        <f t="shared" si="6"/>
        <v>132668.9</v>
      </c>
      <c r="AE50" s="14">
        <f t="shared" si="6"/>
        <v>6627</v>
      </c>
      <c r="AF50" s="14">
        <f>AF51+AF52</f>
        <v>132668.9</v>
      </c>
      <c r="AG50" s="14">
        <f t="shared" ref="AG50:AK50" si="18">AG51+AG52</f>
        <v>6627</v>
      </c>
      <c r="AH50" s="14">
        <f t="shared" si="18"/>
        <v>0</v>
      </c>
      <c r="AI50" s="14">
        <f t="shared" si="18"/>
        <v>0</v>
      </c>
      <c r="AJ50" s="14">
        <f t="shared" si="18"/>
        <v>0</v>
      </c>
      <c r="AK50" s="14">
        <f t="shared" si="18"/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 t="s">
        <v>78</v>
      </c>
    </row>
    <row r="51" spans="1:54" ht="33.75" x14ac:dyDescent="0.2">
      <c r="A51" s="10" t="s">
        <v>384</v>
      </c>
      <c r="B51" s="11" t="s">
        <v>178</v>
      </c>
      <c r="C51" s="11" t="s">
        <v>179</v>
      </c>
      <c r="D51" s="11" t="s">
        <v>176</v>
      </c>
      <c r="E51" s="11" t="s">
        <v>180</v>
      </c>
      <c r="F51" s="14">
        <f t="shared" si="16"/>
        <v>6640</v>
      </c>
      <c r="G51" s="14">
        <f t="shared" si="16"/>
        <v>6627</v>
      </c>
      <c r="H51" s="3">
        <v>6640</v>
      </c>
      <c r="I51" s="3">
        <v>6627</v>
      </c>
      <c r="J51" s="3"/>
      <c r="K51" s="3"/>
      <c r="L51" s="3"/>
      <c r="M51" s="3"/>
      <c r="N51" s="3" t="s">
        <v>0</v>
      </c>
      <c r="O51" s="3" t="s">
        <v>0</v>
      </c>
      <c r="P51" s="3" t="s">
        <v>0</v>
      </c>
      <c r="Q51" s="3" t="s">
        <v>0</v>
      </c>
      <c r="R51" s="3" t="s">
        <v>0</v>
      </c>
      <c r="S51" s="3" t="s">
        <v>0</v>
      </c>
      <c r="T51" s="3" t="s">
        <v>0</v>
      </c>
      <c r="U51" s="3" t="s">
        <v>0</v>
      </c>
      <c r="V51" s="3" t="s">
        <v>0</v>
      </c>
      <c r="W51" s="3" t="s">
        <v>0</v>
      </c>
      <c r="X51" s="3" t="s">
        <v>0</v>
      </c>
      <c r="Y51" s="3" t="s">
        <v>0</v>
      </c>
      <c r="Z51" s="3" t="s">
        <v>0</v>
      </c>
      <c r="AA51" s="3" t="s">
        <v>0</v>
      </c>
      <c r="AB51" s="3" t="s">
        <v>0</v>
      </c>
      <c r="AC51" s="3" t="s">
        <v>0</v>
      </c>
      <c r="AD51" s="14">
        <f t="shared" si="6"/>
        <v>6640</v>
      </c>
      <c r="AE51" s="14">
        <f t="shared" si="6"/>
        <v>6627</v>
      </c>
      <c r="AF51" s="3">
        <v>6640</v>
      </c>
      <c r="AG51" s="3">
        <v>6627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x14ac:dyDescent="0.2">
      <c r="A52" s="25" t="s">
        <v>385</v>
      </c>
      <c r="B52" s="11" t="s">
        <v>181</v>
      </c>
      <c r="C52" s="26" t="s">
        <v>182</v>
      </c>
      <c r="D52" s="11" t="s">
        <v>176</v>
      </c>
      <c r="E52" s="11" t="s">
        <v>141</v>
      </c>
      <c r="F52" s="14">
        <f t="shared" si="16"/>
        <v>126028.9</v>
      </c>
      <c r="G52" s="14">
        <f t="shared" si="16"/>
        <v>0</v>
      </c>
      <c r="H52" s="3">
        <v>126028.9</v>
      </c>
      <c r="I52" s="3"/>
      <c r="J52" s="3"/>
      <c r="K52" s="3"/>
      <c r="L52" s="3"/>
      <c r="M52" s="3"/>
      <c r="N52" s="3" t="s">
        <v>0</v>
      </c>
      <c r="O52" s="3" t="s">
        <v>0</v>
      </c>
      <c r="P52" s="3" t="s">
        <v>0</v>
      </c>
      <c r="Q52" s="3" t="s">
        <v>0</v>
      </c>
      <c r="R52" s="3" t="s">
        <v>0</v>
      </c>
      <c r="S52" s="3" t="s">
        <v>0</v>
      </c>
      <c r="T52" s="3" t="s">
        <v>0</v>
      </c>
      <c r="U52" s="3" t="s">
        <v>0</v>
      </c>
      <c r="V52" s="3" t="s">
        <v>0</v>
      </c>
      <c r="W52" s="3" t="s">
        <v>0</v>
      </c>
      <c r="X52" s="3" t="s">
        <v>0</v>
      </c>
      <c r="Y52" s="3" t="s">
        <v>0</v>
      </c>
      <c r="Z52" s="3" t="s">
        <v>0</v>
      </c>
      <c r="AA52" s="3" t="s">
        <v>0</v>
      </c>
      <c r="AB52" s="3" t="s">
        <v>0</v>
      </c>
      <c r="AC52" s="3" t="s">
        <v>0</v>
      </c>
      <c r="AD52" s="14">
        <f t="shared" si="6"/>
        <v>126028.9</v>
      </c>
      <c r="AE52" s="14">
        <f t="shared" si="6"/>
        <v>0</v>
      </c>
      <c r="AF52" s="3">
        <v>126028.9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ht="45" x14ac:dyDescent="0.2">
      <c r="A53" s="25" t="s">
        <v>0</v>
      </c>
      <c r="B53" s="11" t="s">
        <v>447</v>
      </c>
      <c r="C53" s="26" t="s">
        <v>0</v>
      </c>
      <c r="D53" s="11" t="s">
        <v>176</v>
      </c>
      <c r="E53" s="11" t="s">
        <v>141</v>
      </c>
      <c r="F53" s="14">
        <f t="shared" si="16"/>
        <v>126028.9</v>
      </c>
      <c r="G53" s="14">
        <f t="shared" si="16"/>
        <v>0</v>
      </c>
      <c r="H53" s="3">
        <v>126028.9</v>
      </c>
      <c r="I53" s="3"/>
      <c r="J53" s="3"/>
      <c r="K53" s="3"/>
      <c r="L53" s="3"/>
      <c r="M53" s="3"/>
      <c r="N53" s="3" t="s">
        <v>0</v>
      </c>
      <c r="O53" s="3" t="s">
        <v>0</v>
      </c>
      <c r="P53" s="3" t="s">
        <v>0</v>
      </c>
      <c r="Q53" s="3" t="s">
        <v>0</v>
      </c>
      <c r="R53" s="3" t="s">
        <v>0</v>
      </c>
      <c r="S53" s="3" t="s">
        <v>0</v>
      </c>
      <c r="T53" s="3" t="s">
        <v>0</v>
      </c>
      <c r="U53" s="3" t="s">
        <v>0</v>
      </c>
      <c r="V53" s="3" t="s">
        <v>0</v>
      </c>
      <c r="W53" s="3" t="s">
        <v>0</v>
      </c>
      <c r="X53" s="3" t="s">
        <v>0</v>
      </c>
      <c r="Y53" s="3" t="s">
        <v>0</v>
      </c>
      <c r="Z53" s="3" t="s">
        <v>0</v>
      </c>
      <c r="AA53" s="3" t="s">
        <v>0</v>
      </c>
      <c r="AB53" s="3" t="s">
        <v>0</v>
      </c>
      <c r="AC53" s="3" t="s">
        <v>0</v>
      </c>
      <c r="AD53" s="14">
        <f t="shared" si="6"/>
        <v>126028.9</v>
      </c>
      <c r="AE53" s="14">
        <f t="shared" si="6"/>
        <v>0</v>
      </c>
      <c r="AF53" s="3">
        <v>126028.9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0</v>
      </c>
    </row>
    <row r="54" spans="1:54" ht="49.5" customHeight="1" x14ac:dyDescent="0.2">
      <c r="A54" s="10" t="s">
        <v>386</v>
      </c>
      <c r="B54" s="11" t="s">
        <v>183</v>
      </c>
      <c r="C54" s="11" t="s">
        <v>184</v>
      </c>
      <c r="D54" s="11" t="s">
        <v>0</v>
      </c>
      <c r="E54" s="11" t="s">
        <v>185</v>
      </c>
      <c r="F54" s="14">
        <f>H54+J54+L54</f>
        <v>40874331.300000004</v>
      </c>
      <c r="G54" s="14">
        <f>I54+K54+M54</f>
        <v>37241356.25</v>
      </c>
      <c r="H54" s="14">
        <f>H55+H56+H57+H59+H60+H61+H62</f>
        <v>0</v>
      </c>
      <c r="I54" s="14">
        <f>I55+I56+I57+I59+I60+I61+I62</f>
        <v>0</v>
      </c>
      <c r="J54" s="14">
        <f>J55+J56+J57+J59+J60+J61+J62</f>
        <v>40874331.300000004</v>
      </c>
      <c r="K54" s="14">
        <f>K55+K56+K57+K59+K60+K61+K62</f>
        <v>37241356.25</v>
      </c>
      <c r="L54" s="14"/>
      <c r="M54" s="14"/>
      <c r="N54" s="14" t="s">
        <v>0</v>
      </c>
      <c r="O54" s="14" t="s">
        <v>0</v>
      </c>
      <c r="P54" s="14" t="s">
        <v>0</v>
      </c>
      <c r="Q54" s="14" t="s">
        <v>0</v>
      </c>
      <c r="R54" s="14" t="s">
        <v>0</v>
      </c>
      <c r="S54" s="14" t="s">
        <v>0</v>
      </c>
      <c r="T54" s="14" t="s">
        <v>0</v>
      </c>
      <c r="U54" s="14" t="s">
        <v>0</v>
      </c>
      <c r="V54" s="14" t="s">
        <v>0</v>
      </c>
      <c r="W54" s="14" t="s">
        <v>0</v>
      </c>
      <c r="X54" s="14" t="s">
        <v>0</v>
      </c>
      <c r="Y54" s="14" t="s">
        <v>0</v>
      </c>
      <c r="Z54" s="14" t="s">
        <v>0</v>
      </c>
      <c r="AA54" s="14" t="s">
        <v>0</v>
      </c>
      <c r="AB54" s="14" t="s">
        <v>0</v>
      </c>
      <c r="AC54" s="14" t="s">
        <v>0</v>
      </c>
      <c r="AD54" s="14">
        <f t="shared" si="6"/>
        <v>13159041.6</v>
      </c>
      <c r="AE54" s="14">
        <f t="shared" si="6"/>
        <v>10196756.899999999</v>
      </c>
      <c r="AF54" s="14">
        <f>AF55+AF56+AF57+AF59++AF60+AF61+AF62</f>
        <v>0</v>
      </c>
      <c r="AG54" s="14">
        <f t="shared" ref="AG54:AK54" si="19">AG55+AG56+AG57+AG59++AG60+AG61+AG62</f>
        <v>0</v>
      </c>
      <c r="AH54" s="14">
        <f t="shared" si="19"/>
        <v>13159041.6</v>
      </c>
      <c r="AI54" s="14">
        <f t="shared" si="19"/>
        <v>10196756.899999999</v>
      </c>
      <c r="AJ54" s="14">
        <f t="shared" si="19"/>
        <v>0</v>
      </c>
      <c r="AK54" s="14">
        <f t="shared" si="19"/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 t="s">
        <v>78</v>
      </c>
    </row>
    <row r="55" spans="1:54" ht="78.75" x14ac:dyDescent="0.2">
      <c r="A55" s="10" t="s">
        <v>387</v>
      </c>
      <c r="B55" s="11" t="s">
        <v>186</v>
      </c>
      <c r="C55" s="11" t="s">
        <v>187</v>
      </c>
      <c r="D55" s="11" t="s">
        <v>23</v>
      </c>
      <c r="E55" s="11" t="s">
        <v>188</v>
      </c>
      <c r="F55" s="14">
        <f t="shared" ref="F55:G70" si="20">H55+J55+L55</f>
        <v>1456623.08</v>
      </c>
      <c r="G55" s="14">
        <f t="shared" si="20"/>
        <v>1456623.08</v>
      </c>
      <c r="H55" s="3"/>
      <c r="I55" s="3"/>
      <c r="J55" s="3">
        <v>1456623.08</v>
      </c>
      <c r="K55" s="3">
        <v>1456623.08</v>
      </c>
      <c r="L55" s="3"/>
      <c r="M55" s="3"/>
      <c r="N55" s="3" t="s">
        <v>0</v>
      </c>
      <c r="O55" s="3" t="s">
        <v>0</v>
      </c>
      <c r="P55" s="3" t="s">
        <v>0</v>
      </c>
      <c r="Q55" s="3" t="s">
        <v>0</v>
      </c>
      <c r="R55" s="3" t="s">
        <v>0</v>
      </c>
      <c r="S55" s="3" t="s">
        <v>0</v>
      </c>
      <c r="T55" s="3" t="s">
        <v>0</v>
      </c>
      <c r="U55" s="3" t="s">
        <v>0</v>
      </c>
      <c r="V55" s="3" t="s">
        <v>0</v>
      </c>
      <c r="W55" s="3" t="s">
        <v>0</v>
      </c>
      <c r="X55" s="3" t="s">
        <v>0</v>
      </c>
      <c r="Y55" s="3" t="s">
        <v>0</v>
      </c>
      <c r="Z55" s="3" t="s">
        <v>0</v>
      </c>
      <c r="AA55" s="3" t="s">
        <v>0</v>
      </c>
      <c r="AB55" s="3" t="s">
        <v>0</v>
      </c>
      <c r="AC55" s="3" t="s">
        <v>0</v>
      </c>
      <c r="AD55" s="14">
        <f t="shared" si="6"/>
        <v>838425.38</v>
      </c>
      <c r="AE55" s="14">
        <f t="shared" si="6"/>
        <v>838425.38</v>
      </c>
      <c r="AF55" s="3">
        <v>0</v>
      </c>
      <c r="AG55" s="3">
        <v>0</v>
      </c>
      <c r="AH55" s="3">
        <v>838425.38</v>
      </c>
      <c r="AI55" s="3">
        <v>838425.38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78.75" x14ac:dyDescent="0.2">
      <c r="A56" s="10" t="s">
        <v>388</v>
      </c>
      <c r="B56" s="11" t="s">
        <v>189</v>
      </c>
      <c r="C56" s="11" t="s">
        <v>190</v>
      </c>
      <c r="D56" s="11" t="s">
        <v>23</v>
      </c>
      <c r="E56" s="11" t="s">
        <v>188</v>
      </c>
      <c r="F56" s="14">
        <f t="shared" si="20"/>
        <v>1461604.02</v>
      </c>
      <c r="G56" s="14">
        <f t="shared" si="20"/>
        <v>1461604.02</v>
      </c>
      <c r="H56" s="3"/>
      <c r="I56" s="3"/>
      <c r="J56" s="3">
        <v>1461604.02</v>
      </c>
      <c r="K56" s="3">
        <v>1461604.02</v>
      </c>
      <c r="L56" s="3"/>
      <c r="M56" s="3"/>
      <c r="N56" s="3" t="s">
        <v>0</v>
      </c>
      <c r="O56" s="3" t="s">
        <v>0</v>
      </c>
      <c r="P56" s="3" t="s">
        <v>0</v>
      </c>
      <c r="Q56" s="3" t="s">
        <v>0</v>
      </c>
      <c r="R56" s="3" t="s">
        <v>0</v>
      </c>
      <c r="S56" s="3" t="s">
        <v>0</v>
      </c>
      <c r="T56" s="3" t="s">
        <v>0</v>
      </c>
      <c r="U56" s="3" t="s">
        <v>0</v>
      </c>
      <c r="V56" s="3" t="s">
        <v>0</v>
      </c>
      <c r="W56" s="3" t="s">
        <v>0</v>
      </c>
      <c r="X56" s="3" t="s">
        <v>0</v>
      </c>
      <c r="Y56" s="3" t="s">
        <v>0</v>
      </c>
      <c r="Z56" s="3" t="s">
        <v>0</v>
      </c>
      <c r="AA56" s="3" t="s">
        <v>0</v>
      </c>
      <c r="AB56" s="3" t="s">
        <v>0</v>
      </c>
      <c r="AC56" s="3" t="s">
        <v>0</v>
      </c>
      <c r="AD56" s="14">
        <f t="shared" si="6"/>
        <v>1461604.02</v>
      </c>
      <c r="AE56" s="14">
        <f t="shared" si="6"/>
        <v>1461604.02</v>
      </c>
      <c r="AF56" s="3">
        <v>0</v>
      </c>
      <c r="AG56" s="3">
        <v>0</v>
      </c>
      <c r="AH56" s="3">
        <v>1461604.02</v>
      </c>
      <c r="AI56" s="3">
        <v>1461604.02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x14ac:dyDescent="0.2">
      <c r="A57" s="25" t="s">
        <v>389</v>
      </c>
      <c r="B57" s="11" t="s">
        <v>191</v>
      </c>
      <c r="C57" s="26" t="s">
        <v>192</v>
      </c>
      <c r="D57" s="11" t="s">
        <v>168</v>
      </c>
      <c r="E57" s="11" t="s">
        <v>193</v>
      </c>
      <c r="F57" s="14">
        <f t="shared" si="20"/>
        <v>27226092</v>
      </c>
      <c r="G57" s="14">
        <f t="shared" si="20"/>
        <v>26497211.649999999</v>
      </c>
      <c r="H57" s="3"/>
      <c r="I57" s="3"/>
      <c r="J57" s="3">
        <v>27226092</v>
      </c>
      <c r="K57" s="3">
        <v>26497211.649999999</v>
      </c>
      <c r="L57" s="3"/>
      <c r="M57" s="3"/>
      <c r="N57" s="3" t="s">
        <v>0</v>
      </c>
      <c r="O57" s="3" t="s">
        <v>0</v>
      </c>
      <c r="P57" s="3" t="s">
        <v>0</v>
      </c>
      <c r="Q57" s="3" t="s">
        <v>0</v>
      </c>
      <c r="R57" s="3" t="s">
        <v>0</v>
      </c>
      <c r="S57" s="3" t="s">
        <v>0</v>
      </c>
      <c r="T57" s="3" t="s">
        <v>0</v>
      </c>
      <c r="U57" s="3" t="s">
        <v>0</v>
      </c>
      <c r="V57" s="3" t="s">
        <v>0</v>
      </c>
      <c r="W57" s="3" t="s">
        <v>0</v>
      </c>
      <c r="X57" s="3" t="s">
        <v>0</v>
      </c>
      <c r="Y57" s="3" t="s">
        <v>0</v>
      </c>
      <c r="Z57" s="3" t="s">
        <v>0</v>
      </c>
      <c r="AA57" s="3" t="s">
        <v>0</v>
      </c>
      <c r="AB57" s="3" t="s">
        <v>0</v>
      </c>
      <c r="AC57" s="3" t="s">
        <v>0</v>
      </c>
      <c r="AD57" s="14">
        <f t="shared" si="6"/>
        <v>129000</v>
      </c>
      <c r="AE57" s="14">
        <f t="shared" si="6"/>
        <v>70810</v>
      </c>
      <c r="AF57" s="3">
        <v>0</v>
      </c>
      <c r="AG57" s="3">
        <v>0</v>
      </c>
      <c r="AH57" s="3">
        <v>129000</v>
      </c>
      <c r="AI57" s="3">
        <v>70810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ht="45" x14ac:dyDescent="0.2">
      <c r="A58" s="25" t="s">
        <v>0</v>
      </c>
      <c r="B58" s="11" t="s">
        <v>448</v>
      </c>
      <c r="C58" s="26" t="s">
        <v>0</v>
      </c>
      <c r="D58" s="11" t="s">
        <v>168</v>
      </c>
      <c r="E58" s="11" t="s">
        <v>141</v>
      </c>
      <c r="F58" s="14">
        <f t="shared" si="20"/>
        <v>27097092</v>
      </c>
      <c r="G58" s="14">
        <f t="shared" si="20"/>
        <v>26426401.699999999</v>
      </c>
      <c r="H58" s="3"/>
      <c r="I58" s="3"/>
      <c r="J58" s="3">
        <v>27097092</v>
      </c>
      <c r="K58" s="3">
        <v>26426401.699999999</v>
      </c>
      <c r="L58" s="3"/>
      <c r="M58" s="3"/>
      <c r="N58" s="3" t="s">
        <v>0</v>
      </c>
      <c r="O58" s="3" t="s">
        <v>0</v>
      </c>
      <c r="P58" s="3" t="s">
        <v>0</v>
      </c>
      <c r="Q58" s="3" t="s">
        <v>0</v>
      </c>
      <c r="R58" s="3" t="s">
        <v>0</v>
      </c>
      <c r="S58" s="3" t="s">
        <v>0</v>
      </c>
      <c r="T58" s="3" t="s">
        <v>0</v>
      </c>
      <c r="U58" s="3" t="s">
        <v>0</v>
      </c>
      <c r="V58" s="3" t="s">
        <v>0</v>
      </c>
      <c r="W58" s="3" t="s">
        <v>0</v>
      </c>
      <c r="X58" s="3" t="s">
        <v>0</v>
      </c>
      <c r="Y58" s="3" t="s">
        <v>0</v>
      </c>
      <c r="Z58" s="3" t="s">
        <v>0</v>
      </c>
      <c r="AA58" s="3" t="s">
        <v>0</v>
      </c>
      <c r="AB58" s="3" t="s">
        <v>0</v>
      </c>
      <c r="AC58" s="3" t="s">
        <v>0</v>
      </c>
      <c r="AD58" s="14">
        <f t="shared" si="6"/>
        <v>0</v>
      </c>
      <c r="AE58" s="14">
        <f t="shared" si="6"/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0</v>
      </c>
    </row>
    <row r="59" spans="1:54" ht="409.5" x14ac:dyDescent="0.2">
      <c r="A59" s="10" t="s">
        <v>390</v>
      </c>
      <c r="B59" s="11" t="s">
        <v>194</v>
      </c>
      <c r="C59" s="11" t="s">
        <v>195</v>
      </c>
      <c r="D59" s="11" t="s">
        <v>168</v>
      </c>
      <c r="E59" s="11" t="s">
        <v>196</v>
      </c>
      <c r="F59" s="14">
        <f t="shared" si="20"/>
        <v>111600</v>
      </c>
      <c r="G59" s="14">
        <f t="shared" si="20"/>
        <v>110700</v>
      </c>
      <c r="H59" s="3"/>
      <c r="I59" s="3"/>
      <c r="J59" s="3">
        <v>111600</v>
      </c>
      <c r="K59" s="3">
        <v>110700</v>
      </c>
      <c r="L59" s="3"/>
      <c r="M59" s="3"/>
      <c r="N59" s="3" t="s">
        <v>0</v>
      </c>
      <c r="O59" s="3" t="s">
        <v>0</v>
      </c>
      <c r="P59" s="3" t="s">
        <v>0</v>
      </c>
      <c r="Q59" s="3" t="s">
        <v>0</v>
      </c>
      <c r="R59" s="3" t="s">
        <v>0</v>
      </c>
      <c r="S59" s="3" t="s">
        <v>0</v>
      </c>
      <c r="T59" s="3" t="s">
        <v>0</v>
      </c>
      <c r="U59" s="3" t="s">
        <v>0</v>
      </c>
      <c r="V59" s="3" t="s">
        <v>0</v>
      </c>
      <c r="W59" s="3" t="s">
        <v>0</v>
      </c>
      <c r="X59" s="3" t="s">
        <v>0</v>
      </c>
      <c r="Y59" s="3" t="s">
        <v>0</v>
      </c>
      <c r="Z59" s="3" t="s">
        <v>0</v>
      </c>
      <c r="AA59" s="3" t="s">
        <v>0</v>
      </c>
      <c r="AB59" s="3" t="s">
        <v>0</v>
      </c>
      <c r="AC59" s="3" t="s">
        <v>0</v>
      </c>
      <c r="AD59" s="14">
        <f t="shared" si="6"/>
        <v>111600</v>
      </c>
      <c r="AE59" s="14">
        <f t="shared" si="6"/>
        <v>110700</v>
      </c>
      <c r="AF59" s="3">
        <v>0</v>
      </c>
      <c r="AG59" s="3">
        <v>0</v>
      </c>
      <c r="AH59" s="3">
        <v>111600</v>
      </c>
      <c r="AI59" s="3">
        <v>110700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78</v>
      </c>
    </row>
    <row r="60" spans="1:54" ht="409.5" x14ac:dyDescent="0.2">
      <c r="A60" s="10" t="s">
        <v>391</v>
      </c>
      <c r="B60" s="11" t="s">
        <v>197</v>
      </c>
      <c r="C60" s="11" t="s">
        <v>198</v>
      </c>
      <c r="D60" s="11" t="s">
        <v>168</v>
      </c>
      <c r="E60" s="11" t="s">
        <v>141</v>
      </c>
      <c r="F60" s="14">
        <f t="shared" si="20"/>
        <v>10531042</v>
      </c>
      <c r="G60" s="14">
        <f t="shared" si="20"/>
        <v>7662847.2999999998</v>
      </c>
      <c r="H60" s="3"/>
      <c r="I60" s="3"/>
      <c r="J60" s="3">
        <v>10531042</v>
      </c>
      <c r="K60" s="3">
        <v>7662847.2999999998</v>
      </c>
      <c r="L60" s="3"/>
      <c r="M60" s="3"/>
      <c r="N60" s="3" t="s">
        <v>0</v>
      </c>
      <c r="O60" s="3" t="s">
        <v>0</v>
      </c>
      <c r="P60" s="3" t="s">
        <v>0</v>
      </c>
      <c r="Q60" s="3" t="s">
        <v>0</v>
      </c>
      <c r="R60" s="3" t="s">
        <v>0</v>
      </c>
      <c r="S60" s="3" t="s">
        <v>0</v>
      </c>
      <c r="T60" s="3" t="s">
        <v>0</v>
      </c>
      <c r="U60" s="3" t="s">
        <v>0</v>
      </c>
      <c r="V60" s="3" t="s">
        <v>0</v>
      </c>
      <c r="W60" s="3" t="s">
        <v>0</v>
      </c>
      <c r="X60" s="3" t="s">
        <v>0</v>
      </c>
      <c r="Y60" s="3" t="s">
        <v>0</v>
      </c>
      <c r="Z60" s="3" t="s">
        <v>0</v>
      </c>
      <c r="AA60" s="3" t="s">
        <v>0</v>
      </c>
      <c r="AB60" s="3" t="s">
        <v>0</v>
      </c>
      <c r="AC60" s="3" t="s">
        <v>0</v>
      </c>
      <c r="AD60" s="14">
        <f t="shared" si="6"/>
        <v>10531042</v>
      </c>
      <c r="AE60" s="14">
        <f t="shared" si="6"/>
        <v>7662847.2999999998</v>
      </c>
      <c r="AF60" s="3">
        <v>0</v>
      </c>
      <c r="AG60" s="3">
        <v>0</v>
      </c>
      <c r="AH60" s="3">
        <v>10531042</v>
      </c>
      <c r="AI60" s="3">
        <v>7662847.2999999998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33.75" x14ac:dyDescent="0.2">
      <c r="A61" s="10" t="s">
        <v>392</v>
      </c>
      <c r="B61" s="11" t="s">
        <v>199</v>
      </c>
      <c r="C61" s="11" t="s">
        <v>200</v>
      </c>
      <c r="D61" s="11" t="s">
        <v>168</v>
      </c>
      <c r="E61" s="11" t="s">
        <v>201</v>
      </c>
      <c r="F61" s="14">
        <f t="shared" si="20"/>
        <v>35000</v>
      </c>
      <c r="G61" s="14">
        <f t="shared" si="20"/>
        <v>0</v>
      </c>
      <c r="H61" s="3"/>
      <c r="I61" s="3"/>
      <c r="J61" s="3">
        <v>35000</v>
      </c>
      <c r="K61" s="3"/>
      <c r="L61" s="3"/>
      <c r="M61" s="3"/>
      <c r="N61" s="3" t="s">
        <v>0</v>
      </c>
      <c r="O61" s="3" t="s">
        <v>0</v>
      </c>
      <c r="P61" s="3" t="s">
        <v>0</v>
      </c>
      <c r="Q61" s="3" t="s">
        <v>0</v>
      </c>
      <c r="R61" s="3" t="s">
        <v>0</v>
      </c>
      <c r="S61" s="3" t="s">
        <v>0</v>
      </c>
      <c r="T61" s="3" t="s">
        <v>0</v>
      </c>
      <c r="U61" s="3" t="s">
        <v>0</v>
      </c>
      <c r="V61" s="3" t="s">
        <v>0</v>
      </c>
      <c r="W61" s="3" t="s">
        <v>0</v>
      </c>
      <c r="X61" s="3" t="s">
        <v>0</v>
      </c>
      <c r="Y61" s="3" t="s">
        <v>0</v>
      </c>
      <c r="Z61" s="3" t="s">
        <v>0</v>
      </c>
      <c r="AA61" s="3" t="s">
        <v>0</v>
      </c>
      <c r="AB61" s="3" t="s">
        <v>0</v>
      </c>
      <c r="AC61" s="3" t="s">
        <v>0</v>
      </c>
      <c r="AD61" s="14">
        <f t="shared" si="6"/>
        <v>35000</v>
      </c>
      <c r="AE61" s="14">
        <f t="shared" si="6"/>
        <v>0</v>
      </c>
      <c r="AF61" s="3">
        <v>0</v>
      </c>
      <c r="AG61" s="3">
        <v>0</v>
      </c>
      <c r="AH61" s="3">
        <v>35000</v>
      </c>
      <c r="AI61" s="3"/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230.25" customHeight="1" x14ac:dyDescent="0.2">
      <c r="A62" s="10" t="s">
        <v>393</v>
      </c>
      <c r="B62" s="11" t="s">
        <v>202</v>
      </c>
      <c r="C62" s="11" t="s">
        <v>203</v>
      </c>
      <c r="D62" s="11" t="s">
        <v>204</v>
      </c>
      <c r="E62" s="11" t="s">
        <v>205</v>
      </c>
      <c r="F62" s="14">
        <f t="shared" si="20"/>
        <v>52370.2</v>
      </c>
      <c r="G62" s="14">
        <f t="shared" si="20"/>
        <v>52370.2</v>
      </c>
      <c r="H62" s="3"/>
      <c r="I62" s="3"/>
      <c r="J62" s="3">
        <v>52370.2</v>
      </c>
      <c r="K62" s="3">
        <v>52370.2</v>
      </c>
      <c r="L62" s="3"/>
      <c r="M62" s="3"/>
      <c r="N62" s="3" t="s">
        <v>0</v>
      </c>
      <c r="O62" s="3" t="s">
        <v>0</v>
      </c>
      <c r="P62" s="3" t="s">
        <v>0</v>
      </c>
      <c r="Q62" s="3" t="s">
        <v>0</v>
      </c>
      <c r="R62" s="3" t="s">
        <v>0</v>
      </c>
      <c r="S62" s="3" t="s">
        <v>0</v>
      </c>
      <c r="T62" s="3" t="s">
        <v>0</v>
      </c>
      <c r="U62" s="3" t="s">
        <v>0</v>
      </c>
      <c r="V62" s="3" t="s">
        <v>0</v>
      </c>
      <c r="W62" s="3" t="s">
        <v>0</v>
      </c>
      <c r="X62" s="3" t="s">
        <v>0</v>
      </c>
      <c r="Y62" s="3" t="s">
        <v>0</v>
      </c>
      <c r="Z62" s="3" t="s">
        <v>0</v>
      </c>
      <c r="AA62" s="3" t="s">
        <v>0</v>
      </c>
      <c r="AB62" s="3" t="s">
        <v>0</v>
      </c>
      <c r="AC62" s="3" t="s">
        <v>0</v>
      </c>
      <c r="AD62" s="14">
        <f t="shared" si="6"/>
        <v>52370.2</v>
      </c>
      <c r="AE62" s="14">
        <f t="shared" si="6"/>
        <v>52370.2</v>
      </c>
      <c r="AF62" s="3">
        <v>0</v>
      </c>
      <c r="AG62" s="3">
        <v>0</v>
      </c>
      <c r="AH62" s="3">
        <v>52370.2</v>
      </c>
      <c r="AI62" s="3">
        <v>52370.2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ht="90" hidden="1" x14ac:dyDescent="0.2">
      <c r="A63" s="10" t="s">
        <v>394</v>
      </c>
      <c r="B63" s="11" t="s">
        <v>206</v>
      </c>
      <c r="C63" s="11" t="s">
        <v>207</v>
      </c>
      <c r="D63" s="11" t="s">
        <v>0</v>
      </c>
      <c r="E63" s="11" t="s">
        <v>208</v>
      </c>
      <c r="F63" s="14">
        <f>H63+J63+L63</f>
        <v>0</v>
      </c>
      <c r="G63" s="14">
        <f>I63+K63+M63</f>
        <v>0</v>
      </c>
      <c r="H63" s="14">
        <f>H64+H66+H68</f>
        <v>0</v>
      </c>
      <c r="I63" s="14">
        <f t="shared" ref="I63:M63" si="21">I64+I66+I68</f>
        <v>0</v>
      </c>
      <c r="J63" s="14">
        <f t="shared" si="21"/>
        <v>0</v>
      </c>
      <c r="K63" s="14">
        <f t="shared" si="21"/>
        <v>0</v>
      </c>
      <c r="L63" s="14">
        <f t="shared" si="21"/>
        <v>0</v>
      </c>
      <c r="M63" s="14">
        <f t="shared" si="21"/>
        <v>0</v>
      </c>
      <c r="N63" s="14" t="s">
        <v>0</v>
      </c>
      <c r="O63" s="14" t="s">
        <v>0</v>
      </c>
      <c r="P63" s="14" t="s">
        <v>0</v>
      </c>
      <c r="Q63" s="14" t="s">
        <v>0</v>
      </c>
      <c r="R63" s="14" t="s">
        <v>0</v>
      </c>
      <c r="S63" s="14" t="s">
        <v>0</v>
      </c>
      <c r="T63" s="14" t="s">
        <v>0</v>
      </c>
      <c r="U63" s="14" t="s">
        <v>0</v>
      </c>
      <c r="V63" s="14" t="s">
        <v>0</v>
      </c>
      <c r="W63" s="14" t="s">
        <v>0</v>
      </c>
      <c r="X63" s="14" t="s">
        <v>0</v>
      </c>
      <c r="Y63" s="14" t="s">
        <v>0</v>
      </c>
      <c r="Z63" s="14" t="s">
        <v>0</v>
      </c>
      <c r="AA63" s="14" t="s">
        <v>0</v>
      </c>
      <c r="AB63" s="14" t="s">
        <v>0</v>
      </c>
      <c r="AC63" s="14" t="s">
        <v>0</v>
      </c>
      <c r="AD63" s="14">
        <f t="shared" si="6"/>
        <v>0</v>
      </c>
      <c r="AE63" s="14">
        <f t="shared" si="6"/>
        <v>0</v>
      </c>
      <c r="AF63" s="14">
        <f>AF64+AF66+AF68</f>
        <v>0</v>
      </c>
      <c r="AG63" s="14">
        <f t="shared" ref="AG63:AK63" si="22">AG64+AG66+AG68</f>
        <v>0</v>
      </c>
      <c r="AH63" s="14">
        <f t="shared" si="22"/>
        <v>0</v>
      </c>
      <c r="AI63" s="14">
        <f t="shared" si="22"/>
        <v>0</v>
      </c>
      <c r="AJ63" s="14">
        <f t="shared" si="22"/>
        <v>0</v>
      </c>
      <c r="AK63" s="14">
        <f t="shared" si="22"/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 t="s">
        <v>78</v>
      </c>
    </row>
    <row r="64" spans="1:54" hidden="1" x14ac:dyDescent="0.2">
      <c r="A64" s="25" t="s">
        <v>395</v>
      </c>
      <c r="B64" s="11" t="s">
        <v>209</v>
      </c>
      <c r="C64" s="26" t="s">
        <v>210</v>
      </c>
      <c r="D64" s="11" t="s">
        <v>99</v>
      </c>
      <c r="E64" s="11" t="s">
        <v>103</v>
      </c>
      <c r="F64" s="14">
        <f t="shared" ref="F64:G69" si="23">H64+J64+L64</f>
        <v>0</v>
      </c>
      <c r="G64" s="14">
        <f t="shared" si="23"/>
        <v>0</v>
      </c>
      <c r="H64" s="3"/>
      <c r="I64" s="3"/>
      <c r="J64" s="3"/>
      <c r="K64" s="3"/>
      <c r="L64" s="3"/>
      <c r="M64" s="3"/>
      <c r="N64" s="3" t="s">
        <v>0</v>
      </c>
      <c r="O64" s="3" t="s">
        <v>0</v>
      </c>
      <c r="P64" s="3" t="s">
        <v>0</v>
      </c>
      <c r="Q64" s="3" t="s">
        <v>0</v>
      </c>
      <c r="R64" s="3" t="s">
        <v>0</v>
      </c>
      <c r="S64" s="3" t="s">
        <v>0</v>
      </c>
      <c r="T64" s="3" t="s">
        <v>0</v>
      </c>
      <c r="U64" s="3" t="s">
        <v>0</v>
      </c>
      <c r="V64" s="3" t="s">
        <v>0</v>
      </c>
      <c r="W64" s="3" t="s">
        <v>0</v>
      </c>
      <c r="X64" s="3" t="s">
        <v>0</v>
      </c>
      <c r="Y64" s="3" t="s">
        <v>0</v>
      </c>
      <c r="Z64" s="3" t="s">
        <v>0</v>
      </c>
      <c r="AA64" s="3" t="s">
        <v>0</v>
      </c>
      <c r="AB64" s="3" t="s">
        <v>0</v>
      </c>
      <c r="AC64" s="3" t="s">
        <v>0</v>
      </c>
      <c r="AD64" s="14">
        <f t="shared" si="6"/>
        <v>0</v>
      </c>
      <c r="AE64" s="14">
        <f t="shared" si="6"/>
        <v>0</v>
      </c>
      <c r="AF64" s="3">
        <v>0</v>
      </c>
      <c r="AG64" s="3">
        <v>0</v>
      </c>
      <c r="AH64" s="3"/>
      <c r="AI64" s="3"/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78</v>
      </c>
    </row>
    <row r="65" spans="1:54" hidden="1" x14ac:dyDescent="0.2">
      <c r="A65" s="25" t="s">
        <v>0</v>
      </c>
      <c r="B65" s="11" t="s">
        <v>209</v>
      </c>
      <c r="C65" s="26" t="s">
        <v>0</v>
      </c>
      <c r="D65" s="11" t="s">
        <v>99</v>
      </c>
      <c r="E65" s="11" t="s">
        <v>103</v>
      </c>
      <c r="F65" s="14">
        <f t="shared" si="23"/>
        <v>0</v>
      </c>
      <c r="G65" s="14">
        <f t="shared" si="23"/>
        <v>0</v>
      </c>
      <c r="H65" s="3"/>
      <c r="I65" s="3"/>
      <c r="J65" s="3"/>
      <c r="K65" s="3"/>
      <c r="L65" s="3"/>
      <c r="M65" s="3"/>
      <c r="N65" s="3" t="s">
        <v>0</v>
      </c>
      <c r="O65" s="3" t="s">
        <v>0</v>
      </c>
      <c r="P65" s="3" t="s">
        <v>0</v>
      </c>
      <c r="Q65" s="3" t="s">
        <v>0</v>
      </c>
      <c r="R65" s="3" t="s">
        <v>0</v>
      </c>
      <c r="S65" s="3" t="s">
        <v>0</v>
      </c>
      <c r="T65" s="3" t="s">
        <v>0</v>
      </c>
      <c r="U65" s="3" t="s">
        <v>0</v>
      </c>
      <c r="V65" s="3" t="s">
        <v>0</v>
      </c>
      <c r="W65" s="3" t="s">
        <v>0</v>
      </c>
      <c r="X65" s="3" t="s">
        <v>0</v>
      </c>
      <c r="Y65" s="3" t="s">
        <v>0</v>
      </c>
      <c r="Z65" s="3" t="s">
        <v>0</v>
      </c>
      <c r="AA65" s="3" t="s">
        <v>0</v>
      </c>
      <c r="AB65" s="3" t="s">
        <v>0</v>
      </c>
      <c r="AC65" s="3" t="s">
        <v>0</v>
      </c>
      <c r="AD65" s="14">
        <f t="shared" si="6"/>
        <v>0</v>
      </c>
      <c r="AE65" s="14">
        <f t="shared" si="6"/>
        <v>0</v>
      </c>
      <c r="AF65" s="3">
        <v>0</v>
      </c>
      <c r="AG65" s="3">
        <v>0</v>
      </c>
      <c r="AH65" s="3"/>
      <c r="AI65" s="3"/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0</v>
      </c>
    </row>
    <row r="66" spans="1:54" hidden="1" x14ac:dyDescent="0.2">
      <c r="A66" s="25" t="s">
        <v>396</v>
      </c>
      <c r="B66" s="11" t="s">
        <v>211</v>
      </c>
      <c r="C66" s="26" t="s">
        <v>212</v>
      </c>
      <c r="D66" s="11" t="s">
        <v>99</v>
      </c>
      <c r="E66" s="11" t="s">
        <v>103</v>
      </c>
      <c r="F66" s="14">
        <f t="shared" si="23"/>
        <v>0</v>
      </c>
      <c r="G66" s="14">
        <f t="shared" si="23"/>
        <v>0</v>
      </c>
      <c r="H66" s="3"/>
      <c r="I66" s="3"/>
      <c r="J66" s="3"/>
      <c r="K66" s="3"/>
      <c r="L66" s="3"/>
      <c r="M66" s="3"/>
      <c r="N66" s="3" t="s">
        <v>0</v>
      </c>
      <c r="O66" s="3" t="s">
        <v>0</v>
      </c>
      <c r="P66" s="3" t="s">
        <v>0</v>
      </c>
      <c r="Q66" s="3" t="s">
        <v>0</v>
      </c>
      <c r="R66" s="3" t="s">
        <v>0</v>
      </c>
      <c r="S66" s="3" t="s">
        <v>0</v>
      </c>
      <c r="T66" s="3" t="s">
        <v>0</v>
      </c>
      <c r="U66" s="3" t="s">
        <v>0</v>
      </c>
      <c r="V66" s="3" t="s">
        <v>0</v>
      </c>
      <c r="W66" s="3" t="s">
        <v>0</v>
      </c>
      <c r="X66" s="3" t="s">
        <v>0</v>
      </c>
      <c r="Y66" s="3" t="s">
        <v>0</v>
      </c>
      <c r="Z66" s="3" t="s">
        <v>0</v>
      </c>
      <c r="AA66" s="3" t="s">
        <v>0</v>
      </c>
      <c r="AB66" s="3" t="s">
        <v>0</v>
      </c>
      <c r="AC66" s="3" t="s">
        <v>0</v>
      </c>
      <c r="AD66" s="14">
        <f t="shared" si="6"/>
        <v>0</v>
      </c>
      <c r="AE66" s="14">
        <f t="shared" si="6"/>
        <v>0</v>
      </c>
      <c r="AF66" s="3">
        <v>0</v>
      </c>
      <c r="AG66" s="3">
        <v>0</v>
      </c>
      <c r="AH66" s="3"/>
      <c r="AI66" s="3"/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hidden="1" x14ac:dyDescent="0.2">
      <c r="A67" s="25" t="s">
        <v>0</v>
      </c>
      <c r="B67" s="11" t="s">
        <v>211</v>
      </c>
      <c r="C67" s="26" t="s">
        <v>0</v>
      </c>
      <c r="D67" s="11" t="s">
        <v>99</v>
      </c>
      <c r="E67" s="11" t="s">
        <v>103</v>
      </c>
      <c r="F67" s="14">
        <f t="shared" si="23"/>
        <v>0</v>
      </c>
      <c r="G67" s="14">
        <f t="shared" si="23"/>
        <v>0</v>
      </c>
      <c r="H67" s="3"/>
      <c r="I67" s="3"/>
      <c r="J67" s="3"/>
      <c r="K67" s="3"/>
      <c r="L67" s="3"/>
      <c r="M67" s="3"/>
      <c r="N67" s="3" t="s">
        <v>0</v>
      </c>
      <c r="O67" s="3" t="s">
        <v>0</v>
      </c>
      <c r="P67" s="3" t="s">
        <v>0</v>
      </c>
      <c r="Q67" s="3" t="s">
        <v>0</v>
      </c>
      <c r="R67" s="3" t="s">
        <v>0</v>
      </c>
      <c r="S67" s="3" t="s">
        <v>0</v>
      </c>
      <c r="T67" s="3" t="s">
        <v>0</v>
      </c>
      <c r="U67" s="3" t="s">
        <v>0</v>
      </c>
      <c r="V67" s="3" t="s">
        <v>0</v>
      </c>
      <c r="W67" s="3" t="s">
        <v>0</v>
      </c>
      <c r="X67" s="3" t="s">
        <v>0</v>
      </c>
      <c r="Y67" s="3" t="s">
        <v>0</v>
      </c>
      <c r="Z67" s="3" t="s">
        <v>0</v>
      </c>
      <c r="AA67" s="3" t="s">
        <v>0</v>
      </c>
      <c r="AB67" s="3" t="s">
        <v>0</v>
      </c>
      <c r="AC67" s="3" t="s">
        <v>0</v>
      </c>
      <c r="AD67" s="14">
        <f t="shared" si="6"/>
        <v>0</v>
      </c>
      <c r="AE67" s="14">
        <f t="shared" si="6"/>
        <v>0</v>
      </c>
      <c r="AF67" s="3">
        <v>0</v>
      </c>
      <c r="AG67" s="3">
        <v>0</v>
      </c>
      <c r="AH67" s="3"/>
      <c r="AI67" s="3"/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0</v>
      </c>
    </row>
    <row r="68" spans="1:54" hidden="1" x14ac:dyDescent="0.2">
      <c r="A68" s="25" t="s">
        <v>397</v>
      </c>
      <c r="B68" s="11" t="s">
        <v>213</v>
      </c>
      <c r="C68" s="26" t="s">
        <v>214</v>
      </c>
      <c r="D68" s="11" t="s">
        <v>99</v>
      </c>
      <c r="E68" s="11" t="s">
        <v>100</v>
      </c>
      <c r="F68" s="14">
        <f t="shared" si="23"/>
        <v>0</v>
      </c>
      <c r="G68" s="14">
        <f t="shared" si="23"/>
        <v>0</v>
      </c>
      <c r="H68" s="3"/>
      <c r="I68" s="3"/>
      <c r="J68" s="3"/>
      <c r="K68" s="3"/>
      <c r="L68" s="3"/>
      <c r="M68" s="3"/>
      <c r="N68" s="3" t="s">
        <v>0</v>
      </c>
      <c r="O68" s="3" t="s">
        <v>0</v>
      </c>
      <c r="P68" s="3" t="s">
        <v>0</v>
      </c>
      <c r="Q68" s="3" t="s">
        <v>0</v>
      </c>
      <c r="R68" s="3" t="s">
        <v>0</v>
      </c>
      <c r="S68" s="3" t="s">
        <v>0</v>
      </c>
      <c r="T68" s="3" t="s">
        <v>0</v>
      </c>
      <c r="U68" s="3" t="s">
        <v>0</v>
      </c>
      <c r="V68" s="3" t="s">
        <v>0</v>
      </c>
      <c r="W68" s="3" t="s">
        <v>0</v>
      </c>
      <c r="X68" s="3" t="s">
        <v>0</v>
      </c>
      <c r="Y68" s="3" t="s">
        <v>0</v>
      </c>
      <c r="Z68" s="3" t="s">
        <v>0</v>
      </c>
      <c r="AA68" s="3" t="s">
        <v>0</v>
      </c>
      <c r="AB68" s="3" t="s">
        <v>0</v>
      </c>
      <c r="AC68" s="3" t="s">
        <v>0</v>
      </c>
      <c r="AD68" s="14">
        <f t="shared" si="6"/>
        <v>0</v>
      </c>
      <c r="AE68" s="14">
        <f t="shared" si="6"/>
        <v>0</v>
      </c>
      <c r="AF68" s="3">
        <v>0</v>
      </c>
      <c r="AG68" s="3">
        <v>0</v>
      </c>
      <c r="AH68" s="3"/>
      <c r="AI68" s="3"/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hidden="1" x14ac:dyDescent="0.2">
      <c r="A69" s="25" t="s">
        <v>0</v>
      </c>
      <c r="B69" s="11" t="s">
        <v>213</v>
      </c>
      <c r="C69" s="26" t="s">
        <v>0</v>
      </c>
      <c r="D69" s="11" t="s">
        <v>99</v>
      </c>
      <c r="E69" s="11" t="s">
        <v>100</v>
      </c>
      <c r="F69" s="14">
        <f t="shared" si="23"/>
        <v>0</v>
      </c>
      <c r="G69" s="14">
        <f t="shared" si="23"/>
        <v>0</v>
      </c>
      <c r="H69" s="3"/>
      <c r="I69" s="3"/>
      <c r="J69" s="3"/>
      <c r="K69" s="3"/>
      <c r="L69" s="3"/>
      <c r="M69" s="3"/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14">
        <f t="shared" ref="AD69:AE80" si="24">AF69+AH69+AJ69</f>
        <v>0</v>
      </c>
      <c r="AE69" s="14">
        <f t="shared" si="24"/>
        <v>0</v>
      </c>
      <c r="AF69" s="3">
        <v>0</v>
      </c>
      <c r="AG69" s="3">
        <v>0</v>
      </c>
      <c r="AH69" s="3"/>
      <c r="AI69" s="3"/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0</v>
      </c>
    </row>
    <row r="70" spans="1:54" ht="146.25" x14ac:dyDescent="0.2">
      <c r="A70" s="10" t="s">
        <v>398</v>
      </c>
      <c r="B70" s="11" t="s">
        <v>215</v>
      </c>
      <c r="C70" s="11" t="s">
        <v>216</v>
      </c>
      <c r="D70" s="11" t="s">
        <v>0</v>
      </c>
      <c r="E70" s="11" t="s">
        <v>217</v>
      </c>
      <c r="F70" s="14">
        <f t="shared" si="20"/>
        <v>937090</v>
      </c>
      <c r="G70" s="14">
        <f t="shared" si="20"/>
        <v>937090</v>
      </c>
      <c r="H70" s="14">
        <f>H71+H72+H77</f>
        <v>933290</v>
      </c>
      <c r="I70" s="14">
        <f t="shared" ref="I70:M70" si="25">I71+I72+I77</f>
        <v>933290</v>
      </c>
      <c r="J70" s="14">
        <f t="shared" si="25"/>
        <v>3800</v>
      </c>
      <c r="K70" s="14">
        <f t="shared" si="25"/>
        <v>3800</v>
      </c>
      <c r="L70" s="14">
        <f t="shared" si="25"/>
        <v>0</v>
      </c>
      <c r="M70" s="14">
        <f t="shared" si="25"/>
        <v>0</v>
      </c>
      <c r="N70" s="14" t="s">
        <v>0</v>
      </c>
      <c r="O70" s="14" t="s">
        <v>0</v>
      </c>
      <c r="P70" s="14" t="s">
        <v>0</v>
      </c>
      <c r="Q70" s="14" t="s">
        <v>0</v>
      </c>
      <c r="R70" s="14" t="s">
        <v>0</v>
      </c>
      <c r="S70" s="14" t="s">
        <v>0</v>
      </c>
      <c r="T70" s="14" t="s">
        <v>0</v>
      </c>
      <c r="U70" s="14" t="s">
        <v>0</v>
      </c>
      <c r="V70" s="14" t="s">
        <v>0</v>
      </c>
      <c r="W70" s="14" t="s">
        <v>0</v>
      </c>
      <c r="X70" s="14" t="s">
        <v>0</v>
      </c>
      <c r="Y70" s="14" t="s">
        <v>0</v>
      </c>
      <c r="Z70" s="14" t="s">
        <v>0</v>
      </c>
      <c r="AA70" s="14" t="s">
        <v>0</v>
      </c>
      <c r="AB70" s="14" t="s">
        <v>0</v>
      </c>
      <c r="AC70" s="14" t="s">
        <v>0</v>
      </c>
      <c r="AD70" s="14">
        <f t="shared" si="24"/>
        <v>937090</v>
      </c>
      <c r="AE70" s="14">
        <f t="shared" si="24"/>
        <v>937090</v>
      </c>
      <c r="AF70" s="14">
        <f>AF71+AF72+AF77</f>
        <v>933290</v>
      </c>
      <c r="AG70" s="14">
        <f t="shared" ref="AG70:AK70" si="26">AG71+AG72+AG77</f>
        <v>933290</v>
      </c>
      <c r="AH70" s="14">
        <f t="shared" si="26"/>
        <v>3800</v>
      </c>
      <c r="AI70" s="14">
        <f t="shared" si="26"/>
        <v>3800</v>
      </c>
      <c r="AJ70" s="14">
        <f t="shared" si="26"/>
        <v>0</v>
      </c>
      <c r="AK70" s="14">
        <f t="shared" si="26"/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0</v>
      </c>
      <c r="BB70" s="14" t="s">
        <v>78</v>
      </c>
    </row>
    <row r="71" spans="1:54" ht="45" x14ac:dyDescent="0.2">
      <c r="A71" s="10" t="s">
        <v>399</v>
      </c>
      <c r="B71" s="11" t="s">
        <v>218</v>
      </c>
      <c r="C71" s="11" t="s">
        <v>219</v>
      </c>
      <c r="D71" s="11" t="s">
        <v>176</v>
      </c>
      <c r="E71" s="11" t="s">
        <v>220</v>
      </c>
      <c r="F71" s="14">
        <f t="shared" ref="F71:G80" si="27">H71+J71+L71</f>
        <v>0</v>
      </c>
      <c r="G71" s="14">
        <f t="shared" si="27"/>
        <v>0</v>
      </c>
      <c r="H71" s="3"/>
      <c r="I71" s="3"/>
      <c r="J71" s="3"/>
      <c r="K71" s="3"/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14">
        <f t="shared" si="24"/>
        <v>0</v>
      </c>
      <c r="AE71" s="14">
        <f t="shared" si="24"/>
        <v>0</v>
      </c>
      <c r="AF71" s="3">
        <v>0</v>
      </c>
      <c r="AG71" s="3">
        <v>0</v>
      </c>
      <c r="AH71" s="3"/>
      <c r="AI71" s="3"/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78</v>
      </c>
    </row>
    <row r="72" spans="1:54" ht="202.5" x14ac:dyDescent="0.2">
      <c r="A72" s="10" t="s">
        <v>400</v>
      </c>
      <c r="B72" s="11" t="s">
        <v>221</v>
      </c>
      <c r="C72" s="11" t="s">
        <v>222</v>
      </c>
      <c r="D72" s="11" t="s">
        <v>176</v>
      </c>
      <c r="E72" s="11" t="s">
        <v>223</v>
      </c>
      <c r="F72" s="14">
        <f t="shared" si="27"/>
        <v>937090</v>
      </c>
      <c r="G72" s="14">
        <f t="shared" si="27"/>
        <v>937090</v>
      </c>
      <c r="H72" s="14">
        <f>H73+H75+H76</f>
        <v>933290</v>
      </c>
      <c r="I72" s="14">
        <f t="shared" ref="I72:M72" si="28">I73+I75+I76</f>
        <v>933290</v>
      </c>
      <c r="J72" s="14">
        <f t="shared" si="28"/>
        <v>3800</v>
      </c>
      <c r="K72" s="14">
        <f t="shared" si="28"/>
        <v>3800</v>
      </c>
      <c r="L72" s="14">
        <f t="shared" si="28"/>
        <v>0</v>
      </c>
      <c r="M72" s="14">
        <f t="shared" si="28"/>
        <v>0</v>
      </c>
      <c r="N72" s="14" t="s">
        <v>0</v>
      </c>
      <c r="O72" s="14" t="s">
        <v>0</v>
      </c>
      <c r="P72" s="14" t="s">
        <v>0</v>
      </c>
      <c r="Q72" s="14" t="s">
        <v>0</v>
      </c>
      <c r="R72" s="14" t="s">
        <v>0</v>
      </c>
      <c r="S72" s="14" t="s">
        <v>0</v>
      </c>
      <c r="T72" s="14" t="s">
        <v>0</v>
      </c>
      <c r="U72" s="14" t="s">
        <v>0</v>
      </c>
      <c r="V72" s="14" t="s">
        <v>0</v>
      </c>
      <c r="W72" s="14" t="s">
        <v>0</v>
      </c>
      <c r="X72" s="14" t="s">
        <v>0</v>
      </c>
      <c r="Y72" s="14" t="s">
        <v>0</v>
      </c>
      <c r="Z72" s="14" t="s">
        <v>0</v>
      </c>
      <c r="AA72" s="14" t="s">
        <v>0</v>
      </c>
      <c r="AB72" s="14" t="s">
        <v>0</v>
      </c>
      <c r="AC72" s="14" t="s">
        <v>0</v>
      </c>
      <c r="AD72" s="14">
        <f t="shared" si="24"/>
        <v>937090</v>
      </c>
      <c r="AE72" s="14">
        <f t="shared" si="24"/>
        <v>937090</v>
      </c>
      <c r="AF72" s="14">
        <f>AF73+AF75+AF76</f>
        <v>933290</v>
      </c>
      <c r="AG72" s="14">
        <f t="shared" ref="AG72:AK72" si="29">AG73+AG75+AG76</f>
        <v>933290</v>
      </c>
      <c r="AH72" s="14">
        <f t="shared" si="29"/>
        <v>3800</v>
      </c>
      <c r="AI72" s="14">
        <f t="shared" si="29"/>
        <v>3800</v>
      </c>
      <c r="AJ72" s="14">
        <f t="shared" si="29"/>
        <v>0</v>
      </c>
      <c r="AK72" s="14">
        <f t="shared" si="29"/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 t="s">
        <v>78</v>
      </c>
    </row>
    <row r="73" spans="1:54" x14ac:dyDescent="0.2">
      <c r="A73" s="25" t="s">
        <v>401</v>
      </c>
      <c r="B73" s="11" t="s">
        <v>224</v>
      </c>
      <c r="C73" s="26" t="s">
        <v>225</v>
      </c>
      <c r="D73" s="11" t="s">
        <v>176</v>
      </c>
      <c r="E73" s="11" t="s">
        <v>226</v>
      </c>
      <c r="F73" s="14">
        <f t="shared" si="27"/>
        <v>933290</v>
      </c>
      <c r="G73" s="14">
        <f t="shared" si="27"/>
        <v>933290</v>
      </c>
      <c r="H73" s="3">
        <v>933290</v>
      </c>
      <c r="I73" s="3">
        <v>933290</v>
      </c>
      <c r="J73" s="3"/>
      <c r="K73" s="3"/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14">
        <f t="shared" si="24"/>
        <v>933290</v>
      </c>
      <c r="AE73" s="14">
        <f t="shared" si="24"/>
        <v>933290</v>
      </c>
      <c r="AF73" s="3">
        <v>933290</v>
      </c>
      <c r="AG73" s="3">
        <v>933290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78</v>
      </c>
    </row>
    <row r="74" spans="1:54" ht="45" x14ac:dyDescent="0.2">
      <c r="A74" s="25" t="s">
        <v>0</v>
      </c>
      <c r="B74" s="11" t="s">
        <v>449</v>
      </c>
      <c r="C74" s="26" t="s">
        <v>0</v>
      </c>
      <c r="D74" s="11" t="s">
        <v>176</v>
      </c>
      <c r="E74" s="11" t="s">
        <v>226</v>
      </c>
      <c r="F74" s="14">
        <f t="shared" si="27"/>
        <v>933290</v>
      </c>
      <c r="G74" s="14">
        <f t="shared" si="27"/>
        <v>933290</v>
      </c>
      <c r="H74" s="3">
        <v>933290</v>
      </c>
      <c r="I74" s="3">
        <v>933290</v>
      </c>
      <c r="J74" s="3"/>
      <c r="K74" s="3"/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14">
        <f t="shared" si="24"/>
        <v>933290</v>
      </c>
      <c r="AE74" s="14">
        <f t="shared" si="24"/>
        <v>933290</v>
      </c>
      <c r="AF74" s="3">
        <v>933290</v>
      </c>
      <c r="AG74" s="3">
        <v>933290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0</v>
      </c>
    </row>
    <row r="75" spans="1:54" ht="101.25" x14ac:dyDescent="0.2">
      <c r="A75" s="10" t="s">
        <v>402</v>
      </c>
      <c r="B75" s="11" t="s">
        <v>227</v>
      </c>
      <c r="C75" s="11" t="s">
        <v>228</v>
      </c>
      <c r="D75" s="11" t="s">
        <v>176</v>
      </c>
      <c r="E75" s="11" t="s">
        <v>119</v>
      </c>
      <c r="F75" s="14">
        <f t="shared" si="27"/>
        <v>200</v>
      </c>
      <c r="G75" s="14">
        <f t="shared" si="27"/>
        <v>200</v>
      </c>
      <c r="H75" s="3"/>
      <c r="I75" s="3"/>
      <c r="J75" s="3">
        <v>200</v>
      </c>
      <c r="K75" s="3">
        <v>200</v>
      </c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14">
        <f t="shared" si="24"/>
        <v>200</v>
      </c>
      <c r="AE75" s="14">
        <f t="shared" si="24"/>
        <v>200</v>
      </c>
      <c r="AF75" s="3">
        <v>0</v>
      </c>
      <c r="AG75" s="3">
        <v>0</v>
      </c>
      <c r="AH75" s="3">
        <v>200</v>
      </c>
      <c r="AI75" s="3">
        <v>200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78</v>
      </c>
    </row>
    <row r="76" spans="1:54" ht="101.25" x14ac:dyDescent="0.2">
      <c r="A76" s="10" t="s">
        <v>403</v>
      </c>
      <c r="B76" s="11" t="s">
        <v>229</v>
      </c>
      <c r="C76" s="11" t="s">
        <v>230</v>
      </c>
      <c r="D76" s="11" t="s">
        <v>176</v>
      </c>
      <c r="E76" s="11" t="s">
        <v>231</v>
      </c>
      <c r="F76" s="14">
        <f t="shared" si="27"/>
        <v>3600</v>
      </c>
      <c r="G76" s="14">
        <f t="shared" si="27"/>
        <v>3600</v>
      </c>
      <c r="H76" s="3"/>
      <c r="I76" s="3"/>
      <c r="J76" s="3">
        <v>3600</v>
      </c>
      <c r="K76" s="3">
        <v>3600</v>
      </c>
      <c r="L76" s="3"/>
      <c r="M76" s="3"/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14">
        <f t="shared" si="24"/>
        <v>3600</v>
      </c>
      <c r="AE76" s="14">
        <f t="shared" si="24"/>
        <v>3600</v>
      </c>
      <c r="AF76" s="3">
        <v>0</v>
      </c>
      <c r="AG76" s="3">
        <v>0</v>
      </c>
      <c r="AH76" s="3">
        <v>3600</v>
      </c>
      <c r="AI76" s="3">
        <v>3600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33.75" x14ac:dyDescent="0.2">
      <c r="A77" s="10" t="s">
        <v>404</v>
      </c>
      <c r="B77" s="11" t="s">
        <v>232</v>
      </c>
      <c r="C77" s="11" t="s">
        <v>233</v>
      </c>
      <c r="D77" s="11" t="s">
        <v>176</v>
      </c>
      <c r="E77" s="11" t="s">
        <v>234</v>
      </c>
      <c r="F77" s="14">
        <f t="shared" si="27"/>
        <v>0</v>
      </c>
      <c r="G77" s="14">
        <f t="shared" si="27"/>
        <v>0</v>
      </c>
      <c r="H77" s="14">
        <f>H78</f>
        <v>0</v>
      </c>
      <c r="I77" s="14">
        <f t="shared" ref="I77:M77" si="30">I78</f>
        <v>0</v>
      </c>
      <c r="J77" s="14">
        <f t="shared" si="30"/>
        <v>0</v>
      </c>
      <c r="K77" s="14">
        <f t="shared" si="30"/>
        <v>0</v>
      </c>
      <c r="L77" s="14">
        <f t="shared" si="30"/>
        <v>0</v>
      </c>
      <c r="M77" s="14">
        <f t="shared" si="30"/>
        <v>0</v>
      </c>
      <c r="N77" s="14" t="s">
        <v>0</v>
      </c>
      <c r="O77" s="14" t="s">
        <v>0</v>
      </c>
      <c r="P77" s="14" t="s">
        <v>0</v>
      </c>
      <c r="Q77" s="14" t="s">
        <v>0</v>
      </c>
      <c r="R77" s="14" t="s">
        <v>0</v>
      </c>
      <c r="S77" s="14" t="s">
        <v>0</v>
      </c>
      <c r="T77" s="14" t="s">
        <v>0</v>
      </c>
      <c r="U77" s="14" t="s">
        <v>0</v>
      </c>
      <c r="V77" s="14" t="s">
        <v>0</v>
      </c>
      <c r="W77" s="14" t="s">
        <v>0</v>
      </c>
      <c r="X77" s="14" t="s">
        <v>0</v>
      </c>
      <c r="Y77" s="14" t="s">
        <v>0</v>
      </c>
      <c r="Z77" s="14" t="s">
        <v>0</v>
      </c>
      <c r="AA77" s="14" t="s">
        <v>0</v>
      </c>
      <c r="AB77" s="14" t="s">
        <v>0</v>
      </c>
      <c r="AC77" s="14" t="s">
        <v>0</v>
      </c>
      <c r="AD77" s="14">
        <f t="shared" si="24"/>
        <v>0</v>
      </c>
      <c r="AE77" s="14">
        <f t="shared" si="24"/>
        <v>0</v>
      </c>
      <c r="AF77" s="14">
        <f>AF78</f>
        <v>0</v>
      </c>
      <c r="AG77" s="14">
        <f t="shared" ref="AG77:AK77" si="31">AG78</f>
        <v>0</v>
      </c>
      <c r="AH77" s="14">
        <f t="shared" si="31"/>
        <v>0</v>
      </c>
      <c r="AI77" s="14">
        <f t="shared" si="31"/>
        <v>0</v>
      </c>
      <c r="AJ77" s="14">
        <f t="shared" si="31"/>
        <v>0</v>
      </c>
      <c r="AK77" s="14">
        <f t="shared" si="31"/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 t="s">
        <v>78</v>
      </c>
    </row>
    <row r="78" spans="1:54" ht="45" x14ac:dyDescent="0.2">
      <c r="A78" s="10" t="s">
        <v>405</v>
      </c>
      <c r="B78" s="11" t="s">
        <v>235</v>
      </c>
      <c r="C78" s="11" t="s">
        <v>236</v>
      </c>
      <c r="D78" s="11" t="s">
        <v>176</v>
      </c>
      <c r="E78" s="11" t="s">
        <v>234</v>
      </c>
      <c r="F78" s="14">
        <f t="shared" si="27"/>
        <v>0</v>
      </c>
      <c r="G78" s="14">
        <f t="shared" si="27"/>
        <v>0</v>
      </c>
      <c r="H78" s="14">
        <f>H79+H80</f>
        <v>0</v>
      </c>
      <c r="I78" s="14">
        <f t="shared" ref="I78:M78" si="32">I79+I80</f>
        <v>0</v>
      </c>
      <c r="J78" s="14">
        <f t="shared" si="32"/>
        <v>0</v>
      </c>
      <c r="K78" s="14">
        <f t="shared" si="32"/>
        <v>0</v>
      </c>
      <c r="L78" s="14">
        <f t="shared" si="32"/>
        <v>0</v>
      </c>
      <c r="M78" s="14">
        <f t="shared" si="32"/>
        <v>0</v>
      </c>
      <c r="N78" s="14" t="s">
        <v>0</v>
      </c>
      <c r="O78" s="14" t="s">
        <v>0</v>
      </c>
      <c r="P78" s="14" t="s">
        <v>0</v>
      </c>
      <c r="Q78" s="14" t="s">
        <v>0</v>
      </c>
      <c r="R78" s="14" t="s">
        <v>0</v>
      </c>
      <c r="S78" s="14" t="s">
        <v>0</v>
      </c>
      <c r="T78" s="14" t="s">
        <v>0</v>
      </c>
      <c r="U78" s="14" t="s">
        <v>0</v>
      </c>
      <c r="V78" s="14" t="s">
        <v>0</v>
      </c>
      <c r="W78" s="14" t="s">
        <v>0</v>
      </c>
      <c r="X78" s="14" t="s">
        <v>0</v>
      </c>
      <c r="Y78" s="14" t="s">
        <v>0</v>
      </c>
      <c r="Z78" s="14" t="s">
        <v>0</v>
      </c>
      <c r="AA78" s="14" t="s">
        <v>0</v>
      </c>
      <c r="AB78" s="14" t="s">
        <v>0</v>
      </c>
      <c r="AC78" s="14" t="s">
        <v>0</v>
      </c>
      <c r="AD78" s="14">
        <f t="shared" si="24"/>
        <v>0</v>
      </c>
      <c r="AE78" s="14">
        <f t="shared" si="24"/>
        <v>0</v>
      </c>
      <c r="AF78" s="14">
        <f>AF79+AF80</f>
        <v>0</v>
      </c>
      <c r="AG78" s="14">
        <f t="shared" ref="AG78:AK78" si="33">AG79+AG80</f>
        <v>0</v>
      </c>
      <c r="AH78" s="14">
        <f t="shared" si="33"/>
        <v>0</v>
      </c>
      <c r="AI78" s="14">
        <f t="shared" si="33"/>
        <v>0</v>
      </c>
      <c r="AJ78" s="14">
        <f t="shared" si="33"/>
        <v>0</v>
      </c>
      <c r="AK78" s="14">
        <f t="shared" si="33"/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 t="s">
        <v>78</v>
      </c>
    </row>
    <row r="79" spans="1:54" ht="45" x14ac:dyDescent="0.2">
      <c r="A79" s="10" t="s">
        <v>406</v>
      </c>
      <c r="B79" s="11" t="s">
        <v>237</v>
      </c>
      <c r="C79" s="11" t="s">
        <v>238</v>
      </c>
      <c r="D79" s="11" t="s">
        <v>0</v>
      </c>
      <c r="E79" s="11" t="s">
        <v>239</v>
      </c>
      <c r="F79" s="14">
        <f t="shared" si="27"/>
        <v>0</v>
      </c>
      <c r="G79" s="14">
        <f t="shared" si="27"/>
        <v>0</v>
      </c>
      <c r="H79" s="3"/>
      <c r="I79" s="3"/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14">
        <f t="shared" si="24"/>
        <v>0</v>
      </c>
      <c r="AE79" s="14">
        <f t="shared" si="24"/>
        <v>0</v>
      </c>
      <c r="AF79" s="3">
        <v>0</v>
      </c>
      <c r="AG79" s="3">
        <v>0</v>
      </c>
      <c r="AH79" s="3">
        <v>0</v>
      </c>
      <c r="AI79" s="3">
        <v>0</v>
      </c>
      <c r="AJ79" s="3"/>
      <c r="AK79" s="3"/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ht="22.5" x14ac:dyDescent="0.2">
      <c r="A80" s="10" t="s">
        <v>407</v>
      </c>
      <c r="B80" s="11" t="s">
        <v>240</v>
      </c>
      <c r="C80" s="11" t="s">
        <v>241</v>
      </c>
      <c r="D80" s="11" t="s">
        <v>0</v>
      </c>
      <c r="E80" s="11" t="s">
        <v>242</v>
      </c>
      <c r="F80" s="14">
        <f t="shared" si="27"/>
        <v>0</v>
      </c>
      <c r="G80" s="14">
        <f t="shared" si="27"/>
        <v>0</v>
      </c>
      <c r="H80" s="3"/>
      <c r="I80" s="3"/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14">
        <f t="shared" si="24"/>
        <v>0</v>
      </c>
      <c r="AE80" s="14">
        <f t="shared" si="24"/>
        <v>0</v>
      </c>
      <c r="AF80" s="3">
        <v>0</v>
      </c>
      <c r="AG80" s="3">
        <v>0</v>
      </c>
      <c r="AH80" s="3"/>
      <c r="AI80" s="3"/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78</v>
      </c>
    </row>
    <row r="81" spans="1:54" ht="73.5" x14ac:dyDescent="0.2">
      <c r="A81" s="4" t="s">
        <v>243</v>
      </c>
      <c r="B81" s="5" t="s">
        <v>244</v>
      </c>
      <c r="C81" s="5" t="s">
        <v>245</v>
      </c>
      <c r="D81" s="5" t="s">
        <v>176</v>
      </c>
      <c r="E81" s="5" t="s">
        <v>0</v>
      </c>
      <c r="F81" s="6"/>
      <c r="G81" s="6"/>
      <c r="H81" s="6"/>
      <c r="I81" s="6"/>
      <c r="J81" s="6"/>
      <c r="K81" s="6"/>
      <c r="L81" s="6"/>
      <c r="M81" s="6"/>
      <c r="N81" s="6">
        <f>O81+P81+Q81</f>
        <v>615626398.60000002</v>
      </c>
      <c r="O81" s="6">
        <f>O82+O83+O85+O86+O88+O89+O90+O91+O92+O93+O95+O97+O99+O100+O102+O105+O106+O108+O109+O110+O112+O114+O115+O116+O117+O118+O119+O120+O121+O122+O123+O124+O125+O127+O129+O131+O132+O133+O135+O136+O137+O138+O139+O141+O143+O145</f>
        <v>23961074.700000003</v>
      </c>
      <c r="P81" s="6">
        <f>P82+P83+P85+P86+P88+P89+P90+P91+P92+P93+P95+P97+P99+P100+P102+P105+P106+P108+P109+P110+P112+P114+P115+P116+P117+P118+P119+P120+P121+P122+P123+P124+P125+P127+P129+P131+P132+P133+P135+P136+P137+P138+P139+P141+P143+P145</f>
        <v>346661692.80000001</v>
      </c>
      <c r="Q81" s="6">
        <f t="shared" ref="Q81" si="34">Q82+Q83+Q85+Q86+Q88+Q89+Q90+Q91+Q92+Q93+Q95+Q97+Q99+Q100+Q102+Q105+Q106+Q108+Q109+Q110+Q112+Q114+Q115+Q116+Q117+Q118+Q119+Q120+Q121+Q122+Q123+Q124+Q125+Q127+Q129+Q131+Q132+Q133+Q135+Q136+Q137+Q138+Q139+Q141+Q143+Q145</f>
        <v>245003631.09999999</v>
      </c>
      <c r="R81" s="6">
        <f>S81+T81+U81</f>
        <v>389335125.80000001</v>
      </c>
      <c r="S81" s="6">
        <f t="shared" ref="S81:U81" si="35">S82+S83+S85+S86+S88+S89+S90+S91+S92+S93+S95+S97+S99+S100+S102+S105+S106+S108+S109+S110+S112+S114+S115+S116+S117+S118+S119+S120+S121+S122+S123+S124+S125+S127+S129+S131+S132+S133+S135+S136+S137+S138+S139+S141+S143+S145</f>
        <v>26066825</v>
      </c>
      <c r="T81" s="6">
        <f t="shared" si="35"/>
        <v>171446846.40000001</v>
      </c>
      <c r="U81" s="6">
        <f t="shared" si="35"/>
        <v>191821454.40000001</v>
      </c>
      <c r="V81" s="6">
        <f>W81+X81+Y81</f>
        <v>236124037.30000001</v>
      </c>
      <c r="W81" s="6">
        <f t="shared" ref="W81:Y81" si="36">W82+W83+W85+W86+W88+W89+W90+W91+W92+W93+W95+W97+W99+W100+W102+W105+W106+W108+W109+W110+W112+W114+W115+W116+W117+W118+W119+W120+W121+W122+W123+W124+W125+W127+W129+W131+W132+W133+W135+W136+W137+W138+W139+W141+W143+W145</f>
        <v>14532041.1</v>
      </c>
      <c r="X81" s="6">
        <f t="shared" si="36"/>
        <v>55278577.299999997</v>
      </c>
      <c r="Y81" s="6">
        <f t="shared" si="36"/>
        <v>166313418.90000001</v>
      </c>
      <c r="Z81" s="6">
        <f>AA81+AB81+AC81</f>
        <v>220535601.30000001</v>
      </c>
      <c r="AA81" s="6">
        <f t="shared" ref="AA81:AC81" si="37">AA82+AA83+AA85+AA86+AA88+AA89+AA90+AA91+AA92+AA93+AA95+AA97+AA99+AA100+AA102+AA105+AA106+AA108+AA109+AA110+AA112+AA114+AA115+AA116+AA117+AA118+AA119+AA120+AA121+AA122+AA123+AA124+AA125+AA127+AA129+AA131+AA132+AA133+AA135+AA136+AA137+AA138+AA139+AA141+AA143+AA145</f>
        <v>1401861.5</v>
      </c>
      <c r="AB81" s="6">
        <f t="shared" si="37"/>
        <v>53723108.5</v>
      </c>
      <c r="AC81" s="6">
        <f t="shared" si="37"/>
        <v>165410631.30000001</v>
      </c>
      <c r="AD81" s="6"/>
      <c r="AE81" s="6"/>
      <c r="AF81" s="6"/>
      <c r="AG81" s="6"/>
      <c r="AH81" s="6"/>
      <c r="AI81" s="6"/>
      <c r="AJ81" s="6"/>
      <c r="AK81" s="6"/>
      <c r="AL81" s="6">
        <f>AM81+AN81+AO81</f>
        <v>272325917.19999999</v>
      </c>
      <c r="AM81" s="6">
        <f>AM82+AM83+AM85+AM86+AM88+AM89+AM90+AM91+AM92+AM93+AM95+AM97+AM99+AM100+AM102+AM105+AM106+AM108+AM109+AM110+AM112+AM114+AM115+AM116+AM117+AM118+AM119+AM120+AM121+AM122+AM123+AM124+AM125+AM127+AM129+AM131+AM132+AM133+AM135+AM136+AM137+AM138+AM139+AM141+AM143+AM145</f>
        <v>15527998.000000002</v>
      </c>
      <c r="AN81" s="6">
        <f t="shared" ref="AN81:AO81" si="38">AN82+AN83+AN85+AN86+AN88+AN89+AN90+AN91+AN92+AN93+AN95+AN97+AN99+AN100+AN102+AN105+AN106+AN108+AN109+AN110+AN112+AN114+AN115+AN116+AN117+AN118+AN119+AN120+AN121+AN122+AN123+AN124+AN125+AN127+AN129+AN131+AN132+AN133+AN135+AN136+AN137+AN138+AN139+AN141+AN143+AN145</f>
        <v>44370072.490000002</v>
      </c>
      <c r="AO81" s="6">
        <f t="shared" si="38"/>
        <v>212427846.71000001</v>
      </c>
      <c r="AP81" s="6">
        <f>AQ81+AR81+AS81</f>
        <v>228544852.70000002</v>
      </c>
      <c r="AQ81" s="6">
        <f t="shared" ref="AQ81:AS81" si="39">AQ82+AQ83+AQ85+AQ86+AQ88+AQ89+AQ90+AQ91+AQ92+AQ93+AQ95+AQ97+AQ99+AQ100+AQ102+AQ105+AQ106+AQ108+AQ109+AQ110+AQ112+AQ114+AQ115+AQ116+AQ117+AQ118+AQ119+AQ120+AQ121+AQ122+AQ123+AQ124+AQ125+AQ127+AQ129+AQ131+AQ132+AQ133+AQ135+AQ136+AQ137+AQ138+AQ139+AQ141+AQ143+AQ145</f>
        <v>13050308</v>
      </c>
      <c r="AR81" s="6">
        <f t="shared" si="39"/>
        <v>29834257.399999999</v>
      </c>
      <c r="AS81" s="6">
        <f t="shared" si="39"/>
        <v>185660287.30000001</v>
      </c>
      <c r="AT81" s="6">
        <f>AU81+AV81+AW81</f>
        <v>215705206.30000001</v>
      </c>
      <c r="AU81" s="6">
        <f t="shared" ref="AU81:AW81" si="40">AU82+AU83+AU85+AU86+AU88+AU89+AU90+AU91+AU92+AU93+AU95+AU97+AU99+AU100+AU102+AU105+AU106+AU108+AU109+AU110+AU112+AU114+AU115+AU116+AU117+AU118+AU119+AU120+AU121+AU122+AU123+AU124+AU125+AU127+AU129+AU131+AU132+AU133+AU135+AU136+AU137+AU138+AU139+AU141+AU143+AU145</f>
        <v>11946266.1</v>
      </c>
      <c r="AV81" s="6">
        <f t="shared" si="40"/>
        <v>37971904.299999997</v>
      </c>
      <c r="AW81" s="6">
        <f t="shared" si="40"/>
        <v>165787035.90000001</v>
      </c>
      <c r="AX81" s="6">
        <f>AY81+AZ81+BA81</f>
        <v>197182625.30000001</v>
      </c>
      <c r="AY81" s="6">
        <f t="shared" ref="AY81:BA81" si="41">AY82+AY83+AY85+AY86+AY88+AY89+AY90+AY91+AY92+AY93+AY95+AY97+AY99+AY100+AY102+AY105+AY106+AY108+AY109+AY110+AY112+AY114+AY115+AY116+AY117+AY118+AY119+AY120+AY121+AY122+AY123+AY124+AY125+AY127+AY129+AY131+AY132+AY133+AY135+AY136+AY137+AY138+AY139+AY141+AY143+AY145</f>
        <v>1401861.5</v>
      </c>
      <c r="AZ81" s="6">
        <f t="shared" si="41"/>
        <v>36442554.5</v>
      </c>
      <c r="BA81" s="6">
        <f t="shared" si="41"/>
        <v>159338209.30000001</v>
      </c>
      <c r="BB81" s="3" t="s">
        <v>0</v>
      </c>
    </row>
    <row r="82" spans="1:54" ht="56.25" x14ac:dyDescent="0.2">
      <c r="A82" s="10" t="s">
        <v>408</v>
      </c>
      <c r="B82" s="11" t="s">
        <v>246</v>
      </c>
      <c r="C82" s="11" t="s">
        <v>247</v>
      </c>
      <c r="D82" s="11" t="s">
        <v>23</v>
      </c>
      <c r="E82" s="11" t="s">
        <v>85</v>
      </c>
      <c r="F82" s="14" t="s">
        <v>0</v>
      </c>
      <c r="G82" s="14" t="s">
        <v>0</v>
      </c>
      <c r="H82" s="3" t="s">
        <v>0</v>
      </c>
      <c r="I82" s="3" t="s">
        <v>0</v>
      </c>
      <c r="J82" s="3" t="s">
        <v>0</v>
      </c>
      <c r="K82" s="3" t="s">
        <v>0</v>
      </c>
      <c r="L82" s="3" t="s">
        <v>0</v>
      </c>
      <c r="M82" s="3" t="s">
        <v>0</v>
      </c>
      <c r="N82" s="14">
        <f t="shared" ref="N82:N145" si="42">O82+P82+Q82</f>
        <v>1523437.92</v>
      </c>
      <c r="O82" s="3"/>
      <c r="P82" s="3"/>
      <c r="Q82" s="3">
        <v>1523437.92</v>
      </c>
      <c r="R82" s="14">
        <f t="shared" ref="R82:R145" si="43">S82+T82+U82</f>
        <v>223500</v>
      </c>
      <c r="S82" s="3"/>
      <c r="T82" s="3"/>
      <c r="U82" s="3">
        <v>223500</v>
      </c>
      <c r="V82" s="14">
        <f t="shared" ref="V82:V145" si="44">W82+X82+Y82</f>
        <v>0</v>
      </c>
      <c r="W82" s="3"/>
      <c r="X82" s="3"/>
      <c r="Y82" s="3"/>
      <c r="Z82" s="14">
        <f t="shared" ref="Z82:Z145" si="45">AA82+AB82+AC82</f>
        <v>0</v>
      </c>
      <c r="AA82" s="3"/>
      <c r="AB82" s="3"/>
      <c r="AC82" s="3"/>
      <c r="AD82" s="14">
        <v>0</v>
      </c>
      <c r="AE82" s="14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14">
        <f>AM82+AN82+AO82</f>
        <v>1523437.92</v>
      </c>
      <c r="AM82" s="3">
        <v>0</v>
      </c>
      <c r="AN82" s="3">
        <v>0</v>
      </c>
      <c r="AO82" s="3">
        <v>1523437.92</v>
      </c>
      <c r="AP82" s="14">
        <f>AQ82+AR82+AS82</f>
        <v>223500</v>
      </c>
      <c r="AQ82" s="3">
        <v>0</v>
      </c>
      <c r="AR82" s="3">
        <v>0</v>
      </c>
      <c r="AS82" s="3">
        <v>223500</v>
      </c>
      <c r="AT82" s="14">
        <f>AU82+AV82+AW82</f>
        <v>0</v>
      </c>
      <c r="AU82" s="3">
        <v>0</v>
      </c>
      <c r="AV82" s="3">
        <v>0</v>
      </c>
      <c r="AW82" s="3"/>
      <c r="AX82" s="14">
        <f>AY82+AZ82+BA82</f>
        <v>0</v>
      </c>
      <c r="AY82" s="3">
        <v>0</v>
      </c>
      <c r="AZ82" s="3">
        <v>0</v>
      </c>
      <c r="BA82" s="3"/>
      <c r="BB82" s="3" t="s">
        <v>78</v>
      </c>
    </row>
    <row r="83" spans="1:54" x14ac:dyDescent="0.2">
      <c r="A83" s="25" t="s">
        <v>409</v>
      </c>
      <c r="B83" s="11" t="s">
        <v>248</v>
      </c>
      <c r="C83" s="26" t="s">
        <v>249</v>
      </c>
      <c r="D83" s="11" t="s">
        <v>114</v>
      </c>
      <c r="E83" s="11" t="s">
        <v>250</v>
      </c>
      <c r="F83" s="14" t="s">
        <v>0</v>
      </c>
      <c r="G83" s="14" t="s">
        <v>0</v>
      </c>
      <c r="H83" s="3" t="s">
        <v>0</v>
      </c>
      <c r="I83" s="3" t="s">
        <v>0</v>
      </c>
      <c r="J83" s="3" t="s">
        <v>0</v>
      </c>
      <c r="K83" s="3" t="s">
        <v>0</v>
      </c>
      <c r="L83" s="3" t="s">
        <v>0</v>
      </c>
      <c r="M83" s="3" t="s">
        <v>0</v>
      </c>
      <c r="N83" s="14">
        <f t="shared" si="42"/>
        <v>16750349.4</v>
      </c>
      <c r="O83" s="3">
        <f>O84</f>
        <v>8334376.4000000004</v>
      </c>
      <c r="P83" s="3">
        <v>4258310.5999999996</v>
      </c>
      <c r="Q83" s="3">
        <v>4157662.4</v>
      </c>
      <c r="R83" s="14">
        <f t="shared" si="43"/>
        <v>8600000</v>
      </c>
      <c r="S83" s="3">
        <v>8330850</v>
      </c>
      <c r="T83" s="3">
        <v>84150</v>
      </c>
      <c r="U83" s="3">
        <v>185000</v>
      </c>
      <c r="V83" s="14">
        <f t="shared" si="44"/>
        <v>100000</v>
      </c>
      <c r="W83" s="3"/>
      <c r="X83" s="3"/>
      <c r="Y83" s="3">
        <v>100000</v>
      </c>
      <c r="Z83" s="14">
        <f t="shared" si="45"/>
        <v>100000</v>
      </c>
      <c r="AA83" s="3"/>
      <c r="AB83" s="3"/>
      <c r="AC83" s="3">
        <v>100000</v>
      </c>
      <c r="AD83" s="14">
        <v>0</v>
      </c>
      <c r="AE83" s="14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14">
        <f t="shared" ref="AL83:AL145" si="46">AM83+AN83+AO83</f>
        <v>3122192</v>
      </c>
      <c r="AM83" s="3">
        <v>0</v>
      </c>
      <c r="AN83" s="3">
        <v>0</v>
      </c>
      <c r="AO83" s="3">
        <v>3122192</v>
      </c>
      <c r="AP83" s="14">
        <f t="shared" ref="AP83:AP145" si="47">AQ83+AR83+AS83</f>
        <v>100000</v>
      </c>
      <c r="AQ83" s="3">
        <v>0</v>
      </c>
      <c r="AR83" s="3">
        <v>0</v>
      </c>
      <c r="AS83" s="3">
        <v>100000</v>
      </c>
      <c r="AT83" s="14">
        <f t="shared" ref="AT83:AT145" si="48">AU83+AV83+AW83</f>
        <v>100000</v>
      </c>
      <c r="AU83" s="3">
        <v>0</v>
      </c>
      <c r="AV83" s="3">
        <v>0</v>
      </c>
      <c r="AW83" s="3">
        <v>100000</v>
      </c>
      <c r="AX83" s="14">
        <f t="shared" ref="AX83:AX145" si="49">AY83+AZ83+BA83</f>
        <v>100000</v>
      </c>
      <c r="AY83" s="3">
        <v>0</v>
      </c>
      <c r="AZ83" s="3">
        <v>0</v>
      </c>
      <c r="BA83" s="3">
        <v>100000</v>
      </c>
      <c r="BB83" s="3" t="s">
        <v>78</v>
      </c>
    </row>
    <row r="84" spans="1:54" x14ac:dyDescent="0.2">
      <c r="A84" s="25" t="s">
        <v>0</v>
      </c>
      <c r="B84" s="11" t="s">
        <v>248</v>
      </c>
      <c r="C84" s="26" t="s">
        <v>0</v>
      </c>
      <c r="D84" s="11" t="s">
        <v>114</v>
      </c>
      <c r="E84" s="11" t="s">
        <v>251</v>
      </c>
      <c r="F84" s="14" t="s">
        <v>0</v>
      </c>
      <c r="G84" s="14" t="s">
        <v>0</v>
      </c>
      <c r="H84" s="3" t="s">
        <v>0</v>
      </c>
      <c r="I84" s="3" t="s">
        <v>0</v>
      </c>
      <c r="J84" s="3" t="s">
        <v>0</v>
      </c>
      <c r="K84" s="3" t="s">
        <v>0</v>
      </c>
      <c r="L84" s="3" t="s">
        <v>0</v>
      </c>
      <c r="M84" s="3" t="s">
        <v>0</v>
      </c>
      <c r="N84" s="14">
        <f t="shared" si="42"/>
        <v>8503598.0199999996</v>
      </c>
      <c r="O84" s="3">
        <v>8334376.4000000004</v>
      </c>
      <c r="P84" s="3">
        <v>84185.62</v>
      </c>
      <c r="Q84" s="3">
        <v>85036</v>
      </c>
      <c r="R84" s="14">
        <f t="shared" si="43"/>
        <v>8500000</v>
      </c>
      <c r="S84" s="3">
        <v>8330850</v>
      </c>
      <c r="T84" s="3">
        <v>84150</v>
      </c>
      <c r="U84" s="3">
        <v>85000</v>
      </c>
      <c r="V84" s="14">
        <f t="shared" si="44"/>
        <v>0</v>
      </c>
      <c r="W84" s="3"/>
      <c r="X84" s="3"/>
      <c r="Y84" s="3"/>
      <c r="Z84" s="14">
        <f t="shared" si="45"/>
        <v>0</v>
      </c>
      <c r="AA84" s="3"/>
      <c r="AB84" s="3"/>
      <c r="AC84" s="3"/>
      <c r="AD84" s="14">
        <v>0</v>
      </c>
      <c r="AE84" s="14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14">
        <f t="shared" si="46"/>
        <v>0</v>
      </c>
      <c r="AM84" s="3">
        <v>0</v>
      </c>
      <c r="AN84" s="3">
        <v>0</v>
      </c>
      <c r="AO84" s="3">
        <v>0</v>
      </c>
      <c r="AP84" s="14">
        <f t="shared" si="47"/>
        <v>0</v>
      </c>
      <c r="AQ84" s="3">
        <v>0</v>
      </c>
      <c r="AR84" s="3">
        <v>0</v>
      </c>
      <c r="AS84" s="3">
        <v>0</v>
      </c>
      <c r="AT84" s="14">
        <f t="shared" si="48"/>
        <v>0</v>
      </c>
      <c r="AU84" s="3">
        <v>0</v>
      </c>
      <c r="AV84" s="3">
        <v>0</v>
      </c>
      <c r="AW84" s="3">
        <v>0</v>
      </c>
      <c r="AX84" s="14">
        <f t="shared" si="49"/>
        <v>0</v>
      </c>
      <c r="AY84" s="3">
        <v>0</v>
      </c>
      <c r="AZ84" s="3">
        <v>0</v>
      </c>
      <c r="BA84" s="3">
        <v>0</v>
      </c>
      <c r="BB84" s="3" t="s">
        <v>0</v>
      </c>
    </row>
    <row r="85" spans="1:54" ht="281.25" x14ac:dyDescent="0.2">
      <c r="A85" s="10" t="s">
        <v>410</v>
      </c>
      <c r="B85" s="11" t="s">
        <v>252</v>
      </c>
      <c r="C85" s="11" t="s">
        <v>253</v>
      </c>
      <c r="D85" s="11" t="s">
        <v>25</v>
      </c>
      <c r="E85" s="11" t="s">
        <v>88</v>
      </c>
      <c r="F85" s="14" t="s">
        <v>0</v>
      </c>
      <c r="G85" s="14" t="s">
        <v>0</v>
      </c>
      <c r="H85" s="3" t="s">
        <v>0</v>
      </c>
      <c r="I85" s="3" t="s">
        <v>0</v>
      </c>
      <c r="J85" s="3" t="s">
        <v>0</v>
      </c>
      <c r="K85" s="3" t="s">
        <v>0</v>
      </c>
      <c r="L85" s="3" t="s">
        <v>0</v>
      </c>
      <c r="M85" s="3" t="s">
        <v>0</v>
      </c>
      <c r="N85" s="14">
        <f t="shared" si="42"/>
        <v>72951805.200000003</v>
      </c>
      <c r="O85" s="3"/>
      <c r="P85" s="3">
        <v>38722671</v>
      </c>
      <c r="Q85" s="3">
        <v>34229134.200000003</v>
      </c>
      <c r="R85" s="14">
        <f t="shared" si="43"/>
        <v>29344479</v>
      </c>
      <c r="S85" s="3"/>
      <c r="T85" s="3">
        <v>13868179</v>
      </c>
      <c r="U85" s="3">
        <v>15476300</v>
      </c>
      <c r="V85" s="14">
        <f t="shared" si="44"/>
        <v>37599168</v>
      </c>
      <c r="W85" s="3"/>
      <c r="X85" s="3">
        <v>22006468</v>
      </c>
      <c r="Y85" s="3">
        <v>15592700</v>
      </c>
      <c r="Z85" s="14">
        <f t="shared" si="45"/>
        <v>37599168</v>
      </c>
      <c r="AA85" s="3"/>
      <c r="AB85" s="3">
        <v>22006468</v>
      </c>
      <c r="AC85" s="3">
        <v>15592700</v>
      </c>
      <c r="AD85" s="14">
        <v>0</v>
      </c>
      <c r="AE85" s="14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14">
        <f t="shared" si="46"/>
        <v>46330765.119999997</v>
      </c>
      <c r="AM85" s="3">
        <v>0</v>
      </c>
      <c r="AN85" s="3">
        <v>21539407.789999999</v>
      </c>
      <c r="AO85" s="3">
        <v>24791357.329999998</v>
      </c>
      <c r="AP85" s="14">
        <f t="shared" si="47"/>
        <v>29344479</v>
      </c>
      <c r="AQ85" s="3">
        <v>0</v>
      </c>
      <c r="AR85" s="3">
        <v>13868179</v>
      </c>
      <c r="AS85" s="3">
        <v>15476300</v>
      </c>
      <c r="AT85" s="14">
        <f t="shared" si="48"/>
        <v>37599168</v>
      </c>
      <c r="AU85" s="3">
        <v>0</v>
      </c>
      <c r="AV85" s="3">
        <v>22006468</v>
      </c>
      <c r="AW85" s="3">
        <v>15592700</v>
      </c>
      <c r="AX85" s="14">
        <f t="shared" si="49"/>
        <v>37599168</v>
      </c>
      <c r="AY85" s="3">
        <v>0</v>
      </c>
      <c r="AZ85" s="3">
        <v>22006468</v>
      </c>
      <c r="BA85" s="3">
        <v>15592700</v>
      </c>
      <c r="BB85" s="3" t="s">
        <v>78</v>
      </c>
    </row>
    <row r="86" spans="1:54" x14ac:dyDescent="0.2">
      <c r="A86" s="25" t="s">
        <v>411</v>
      </c>
      <c r="B86" s="11" t="s">
        <v>254</v>
      </c>
      <c r="C86" s="26" t="s">
        <v>255</v>
      </c>
      <c r="D86" s="11" t="s">
        <v>140</v>
      </c>
      <c r="E86" s="11" t="s">
        <v>141</v>
      </c>
      <c r="F86" s="14" t="s">
        <v>0</v>
      </c>
      <c r="G86" s="14" t="s">
        <v>0</v>
      </c>
      <c r="H86" s="3" t="s">
        <v>0</v>
      </c>
      <c r="I86" s="3" t="s">
        <v>0</v>
      </c>
      <c r="J86" s="3" t="s">
        <v>0</v>
      </c>
      <c r="K86" s="3" t="s">
        <v>0</v>
      </c>
      <c r="L86" s="3" t="s">
        <v>0</v>
      </c>
      <c r="M86" s="3" t="s">
        <v>0</v>
      </c>
      <c r="N86" s="14">
        <f t="shared" si="42"/>
        <v>2708974.8</v>
      </c>
      <c r="O86" s="3">
        <v>500737.4</v>
      </c>
      <c r="P86" s="3">
        <v>1434244.6</v>
      </c>
      <c r="Q86" s="3">
        <v>773992.8</v>
      </c>
      <c r="R86" s="14">
        <f t="shared" si="43"/>
        <v>2708974.8</v>
      </c>
      <c r="S86" s="3">
        <v>511469.5</v>
      </c>
      <c r="T86" s="3">
        <v>1423512.5</v>
      </c>
      <c r="U86" s="3">
        <v>773992.8</v>
      </c>
      <c r="V86" s="14">
        <f t="shared" si="44"/>
        <v>2708974.8</v>
      </c>
      <c r="W86" s="3">
        <v>507019.9</v>
      </c>
      <c r="X86" s="3">
        <v>1427962.1</v>
      </c>
      <c r="Y86" s="3">
        <v>773992.8</v>
      </c>
      <c r="Z86" s="14">
        <f t="shared" si="45"/>
        <v>0</v>
      </c>
      <c r="AA86" s="3"/>
      <c r="AB86" s="3"/>
      <c r="AC86" s="3"/>
      <c r="AD86" s="14">
        <v>0</v>
      </c>
      <c r="AE86" s="14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14">
        <f t="shared" si="46"/>
        <v>2708974.8</v>
      </c>
      <c r="AM86" s="3">
        <v>500737.4</v>
      </c>
      <c r="AN86" s="3">
        <v>1434244.6</v>
      </c>
      <c r="AO86" s="3">
        <v>773992.8</v>
      </c>
      <c r="AP86" s="14">
        <f t="shared" si="47"/>
        <v>2708974.8</v>
      </c>
      <c r="AQ86" s="3">
        <v>511469.5</v>
      </c>
      <c r="AR86" s="3">
        <v>1423512.5</v>
      </c>
      <c r="AS86" s="3">
        <v>773992.8</v>
      </c>
      <c r="AT86" s="14">
        <f t="shared" si="48"/>
        <v>2708974.8</v>
      </c>
      <c r="AU86" s="3">
        <v>507019.9</v>
      </c>
      <c r="AV86" s="3">
        <v>1427962.1</v>
      </c>
      <c r="AW86" s="3">
        <v>773992.8</v>
      </c>
      <c r="AX86" s="14">
        <f t="shared" si="49"/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163.5" customHeight="1" x14ac:dyDescent="0.2">
      <c r="A87" s="25" t="s">
        <v>0</v>
      </c>
      <c r="B87" s="11" t="s">
        <v>254</v>
      </c>
      <c r="C87" s="26" t="s">
        <v>0</v>
      </c>
      <c r="D87" s="11" t="s">
        <v>140</v>
      </c>
      <c r="E87" s="11" t="s">
        <v>141</v>
      </c>
      <c r="F87" s="14" t="s">
        <v>0</v>
      </c>
      <c r="G87" s="14" t="s">
        <v>0</v>
      </c>
      <c r="H87" s="3" t="s">
        <v>0</v>
      </c>
      <c r="I87" s="3" t="s">
        <v>0</v>
      </c>
      <c r="J87" s="3" t="s">
        <v>0</v>
      </c>
      <c r="K87" s="3" t="s">
        <v>0</v>
      </c>
      <c r="L87" s="3" t="s">
        <v>0</v>
      </c>
      <c r="M87" s="3" t="s">
        <v>0</v>
      </c>
      <c r="N87" s="14">
        <f t="shared" si="42"/>
        <v>2708974.8</v>
      </c>
      <c r="O87" s="3">
        <v>500737.4</v>
      </c>
      <c r="P87" s="3">
        <v>1434244.6</v>
      </c>
      <c r="Q87" s="3">
        <v>773992.8</v>
      </c>
      <c r="R87" s="14">
        <f t="shared" si="43"/>
        <v>2708974.8</v>
      </c>
      <c r="S87" s="3">
        <v>511469.5</v>
      </c>
      <c r="T87" s="3">
        <v>1423512.5</v>
      </c>
      <c r="U87" s="3">
        <v>773992.8</v>
      </c>
      <c r="V87" s="14">
        <f t="shared" si="44"/>
        <v>2708974.8</v>
      </c>
      <c r="W87" s="3">
        <v>507019.9</v>
      </c>
      <c r="X87" s="3">
        <v>1427962.1</v>
      </c>
      <c r="Y87" s="3">
        <v>773992.8</v>
      </c>
      <c r="Z87" s="14">
        <f t="shared" si="45"/>
        <v>0</v>
      </c>
      <c r="AA87" s="3"/>
      <c r="AB87" s="3"/>
      <c r="AC87" s="3"/>
      <c r="AD87" s="14">
        <v>0</v>
      </c>
      <c r="AE87" s="14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14">
        <f t="shared" si="46"/>
        <v>2708974.8</v>
      </c>
      <c r="AM87" s="3">
        <v>500737.4</v>
      </c>
      <c r="AN87" s="3">
        <v>1434244.6</v>
      </c>
      <c r="AO87" s="3">
        <v>773992.8</v>
      </c>
      <c r="AP87" s="14">
        <f t="shared" si="47"/>
        <v>2708974.8</v>
      </c>
      <c r="AQ87" s="3">
        <v>511469.5</v>
      </c>
      <c r="AR87" s="3">
        <v>1423512.5</v>
      </c>
      <c r="AS87" s="3">
        <v>773992.8</v>
      </c>
      <c r="AT87" s="14">
        <f t="shared" si="48"/>
        <v>2708974.8</v>
      </c>
      <c r="AU87" s="3">
        <v>507019.9</v>
      </c>
      <c r="AV87" s="3">
        <v>1427962.1</v>
      </c>
      <c r="AW87" s="3">
        <v>773992.8</v>
      </c>
      <c r="AX87" s="14">
        <f t="shared" si="49"/>
        <v>0</v>
      </c>
      <c r="AY87" s="3">
        <v>0</v>
      </c>
      <c r="AZ87" s="3">
        <v>0</v>
      </c>
      <c r="BA87" s="3">
        <v>0</v>
      </c>
      <c r="BB87" s="3" t="s">
        <v>0</v>
      </c>
    </row>
    <row r="88" spans="1:54" ht="90" x14ac:dyDescent="0.2">
      <c r="A88" s="10" t="s">
        <v>412</v>
      </c>
      <c r="B88" s="11" t="s">
        <v>256</v>
      </c>
      <c r="C88" s="11" t="s">
        <v>257</v>
      </c>
      <c r="D88" s="11" t="s">
        <v>91</v>
      </c>
      <c r="E88" s="11" t="s">
        <v>92</v>
      </c>
      <c r="F88" s="14" t="s">
        <v>0</v>
      </c>
      <c r="G88" s="14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14">
        <f t="shared" si="42"/>
        <v>4961200</v>
      </c>
      <c r="O88" s="3"/>
      <c r="P88" s="3"/>
      <c r="Q88" s="3">
        <v>4961200</v>
      </c>
      <c r="R88" s="14">
        <f t="shared" si="43"/>
        <v>4961200</v>
      </c>
      <c r="S88" s="3"/>
      <c r="T88" s="3"/>
      <c r="U88" s="3">
        <v>4961200</v>
      </c>
      <c r="V88" s="14">
        <f t="shared" si="44"/>
        <v>4361200</v>
      </c>
      <c r="W88" s="3"/>
      <c r="X88" s="3"/>
      <c r="Y88" s="3">
        <v>4361200</v>
      </c>
      <c r="Z88" s="14">
        <f t="shared" si="45"/>
        <v>4361200</v>
      </c>
      <c r="AA88" s="3"/>
      <c r="AB88" s="3"/>
      <c r="AC88" s="3">
        <v>4361200</v>
      </c>
      <c r="AD88" s="14">
        <v>0</v>
      </c>
      <c r="AE88" s="14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14">
        <f t="shared" si="46"/>
        <v>4961200</v>
      </c>
      <c r="AM88" s="3">
        <v>0</v>
      </c>
      <c r="AN88" s="3">
        <v>0</v>
      </c>
      <c r="AO88" s="3">
        <v>4961200</v>
      </c>
      <c r="AP88" s="14">
        <f t="shared" si="47"/>
        <v>4961200</v>
      </c>
      <c r="AQ88" s="3">
        <v>0</v>
      </c>
      <c r="AR88" s="3">
        <v>0</v>
      </c>
      <c r="AS88" s="3">
        <v>4961200</v>
      </c>
      <c r="AT88" s="14">
        <f t="shared" si="48"/>
        <v>4361200</v>
      </c>
      <c r="AU88" s="3">
        <v>0</v>
      </c>
      <c r="AV88" s="3">
        <v>0</v>
      </c>
      <c r="AW88" s="3">
        <v>4361200</v>
      </c>
      <c r="AX88" s="14">
        <f t="shared" si="49"/>
        <v>4361200</v>
      </c>
      <c r="AY88" s="3">
        <v>0</v>
      </c>
      <c r="AZ88" s="3">
        <v>0</v>
      </c>
      <c r="BA88" s="3">
        <v>4361200</v>
      </c>
      <c r="BB88" s="3" t="s">
        <v>78</v>
      </c>
    </row>
    <row r="89" spans="1:54" ht="56.25" x14ac:dyDescent="0.2">
      <c r="A89" s="10" t="s">
        <v>413</v>
      </c>
      <c r="B89" s="11" t="s">
        <v>258</v>
      </c>
      <c r="C89" s="11" t="s">
        <v>259</v>
      </c>
      <c r="D89" s="11" t="s">
        <v>95</v>
      </c>
      <c r="E89" s="11" t="s">
        <v>260</v>
      </c>
      <c r="F89" s="14" t="s">
        <v>0</v>
      </c>
      <c r="G89" s="14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14">
        <f t="shared" si="42"/>
        <v>3302430</v>
      </c>
      <c r="O89" s="3"/>
      <c r="P89" s="3"/>
      <c r="Q89" s="3">
        <v>3302430</v>
      </c>
      <c r="R89" s="14">
        <f t="shared" si="43"/>
        <v>3295430</v>
      </c>
      <c r="S89" s="3"/>
      <c r="T89" s="3"/>
      <c r="U89" s="3">
        <v>3295430</v>
      </c>
      <c r="V89" s="14">
        <f t="shared" si="44"/>
        <v>3295430</v>
      </c>
      <c r="W89" s="3"/>
      <c r="X89" s="3"/>
      <c r="Y89" s="3">
        <v>3295430</v>
      </c>
      <c r="Z89" s="14">
        <f t="shared" si="45"/>
        <v>3295430</v>
      </c>
      <c r="AA89" s="3"/>
      <c r="AB89" s="3"/>
      <c r="AC89" s="3">
        <v>3295430</v>
      </c>
      <c r="AD89" s="14">
        <v>0</v>
      </c>
      <c r="AE89" s="14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14">
        <f t="shared" si="46"/>
        <v>3300230</v>
      </c>
      <c r="AM89" s="3">
        <v>0</v>
      </c>
      <c r="AN89" s="3">
        <v>0</v>
      </c>
      <c r="AO89" s="3">
        <v>3300230</v>
      </c>
      <c r="AP89" s="14">
        <f t="shared" si="47"/>
        <v>3295430</v>
      </c>
      <c r="AQ89" s="3">
        <v>0</v>
      </c>
      <c r="AR89" s="3">
        <v>0</v>
      </c>
      <c r="AS89" s="3">
        <v>3295430</v>
      </c>
      <c r="AT89" s="14">
        <f t="shared" si="48"/>
        <v>3295430</v>
      </c>
      <c r="AU89" s="3">
        <v>0</v>
      </c>
      <c r="AV89" s="3">
        <v>0</v>
      </c>
      <c r="AW89" s="3">
        <v>3295430</v>
      </c>
      <c r="AX89" s="14">
        <f t="shared" si="49"/>
        <v>3295430</v>
      </c>
      <c r="AY89" s="3">
        <v>0</v>
      </c>
      <c r="AZ89" s="3">
        <v>0</v>
      </c>
      <c r="BA89" s="3">
        <v>3295430</v>
      </c>
      <c r="BB89" s="3" t="s">
        <v>78</v>
      </c>
    </row>
    <row r="90" spans="1:54" ht="45" x14ac:dyDescent="0.2">
      <c r="A90" s="10" t="s">
        <v>414</v>
      </c>
      <c r="B90" s="11" t="s">
        <v>261</v>
      </c>
      <c r="C90" s="11" t="s">
        <v>262</v>
      </c>
      <c r="D90" s="11" t="s">
        <v>95</v>
      </c>
      <c r="E90" s="11" t="s">
        <v>263</v>
      </c>
      <c r="F90" s="14" t="s">
        <v>0</v>
      </c>
      <c r="G90" s="14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14">
        <f t="shared" si="42"/>
        <v>300000</v>
      </c>
      <c r="O90" s="3"/>
      <c r="P90" s="3"/>
      <c r="Q90" s="3">
        <v>300000</v>
      </c>
      <c r="R90" s="14">
        <f t="shared" si="43"/>
        <v>300000</v>
      </c>
      <c r="S90" s="3"/>
      <c r="T90" s="3"/>
      <c r="U90" s="3">
        <v>300000</v>
      </c>
      <c r="V90" s="14">
        <f t="shared" si="44"/>
        <v>200000</v>
      </c>
      <c r="W90" s="3"/>
      <c r="X90" s="3"/>
      <c r="Y90" s="3">
        <v>200000</v>
      </c>
      <c r="Z90" s="14">
        <f t="shared" si="45"/>
        <v>200000</v>
      </c>
      <c r="AA90" s="3"/>
      <c r="AB90" s="3"/>
      <c r="AC90" s="3">
        <v>200000</v>
      </c>
      <c r="AD90" s="14">
        <v>0</v>
      </c>
      <c r="AE90" s="14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14">
        <f t="shared" si="46"/>
        <v>300000</v>
      </c>
      <c r="AM90" s="3">
        <v>0</v>
      </c>
      <c r="AN90" s="3">
        <v>0</v>
      </c>
      <c r="AO90" s="3">
        <v>300000</v>
      </c>
      <c r="AP90" s="14">
        <f t="shared" si="47"/>
        <v>300000</v>
      </c>
      <c r="AQ90" s="3">
        <v>0</v>
      </c>
      <c r="AR90" s="3">
        <v>0</v>
      </c>
      <c r="AS90" s="3">
        <v>300000</v>
      </c>
      <c r="AT90" s="14">
        <f t="shared" si="48"/>
        <v>200000</v>
      </c>
      <c r="AU90" s="3">
        <v>0</v>
      </c>
      <c r="AV90" s="3">
        <v>0</v>
      </c>
      <c r="AW90" s="3">
        <v>200000</v>
      </c>
      <c r="AX90" s="14">
        <f t="shared" si="49"/>
        <v>200000</v>
      </c>
      <c r="AY90" s="3">
        <v>0</v>
      </c>
      <c r="AZ90" s="3">
        <v>0</v>
      </c>
      <c r="BA90" s="3">
        <v>200000</v>
      </c>
      <c r="BB90" s="3" t="s">
        <v>78</v>
      </c>
    </row>
    <row r="91" spans="1:54" ht="45" x14ac:dyDescent="0.2">
      <c r="A91" s="10" t="s">
        <v>415</v>
      </c>
      <c r="B91" s="11" t="s">
        <v>264</v>
      </c>
      <c r="C91" s="11" t="s">
        <v>265</v>
      </c>
      <c r="D91" s="11" t="s">
        <v>118</v>
      </c>
      <c r="E91" s="11" t="s">
        <v>115</v>
      </c>
      <c r="F91" s="14" t="s">
        <v>0</v>
      </c>
      <c r="G91" s="14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14">
        <f t="shared" si="42"/>
        <v>235000</v>
      </c>
      <c r="O91" s="3"/>
      <c r="P91" s="3"/>
      <c r="Q91" s="3">
        <v>235000</v>
      </c>
      <c r="R91" s="14">
        <f t="shared" si="43"/>
        <v>235000</v>
      </c>
      <c r="S91" s="3"/>
      <c r="T91" s="3"/>
      <c r="U91" s="3">
        <v>235000</v>
      </c>
      <c r="V91" s="14">
        <f t="shared" si="44"/>
        <v>0</v>
      </c>
      <c r="W91" s="3"/>
      <c r="X91" s="3"/>
      <c r="Y91" s="3"/>
      <c r="Z91" s="14">
        <f t="shared" si="45"/>
        <v>0</v>
      </c>
      <c r="AA91" s="3"/>
      <c r="AB91" s="3"/>
      <c r="AC91" s="3"/>
      <c r="AD91" s="14">
        <v>0</v>
      </c>
      <c r="AE91" s="14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14">
        <f t="shared" si="46"/>
        <v>235000</v>
      </c>
      <c r="AM91" s="3">
        <v>0</v>
      </c>
      <c r="AN91" s="3">
        <v>0</v>
      </c>
      <c r="AO91" s="3">
        <v>235000</v>
      </c>
      <c r="AP91" s="14">
        <f t="shared" si="47"/>
        <v>235000</v>
      </c>
      <c r="AQ91" s="3">
        <v>0</v>
      </c>
      <c r="AR91" s="3">
        <v>0</v>
      </c>
      <c r="AS91" s="3">
        <v>235000</v>
      </c>
      <c r="AT91" s="14">
        <f t="shared" si="48"/>
        <v>0</v>
      </c>
      <c r="AU91" s="3">
        <v>0</v>
      </c>
      <c r="AV91" s="3">
        <v>0</v>
      </c>
      <c r="AW91" s="3">
        <v>0</v>
      </c>
      <c r="AX91" s="14">
        <f t="shared" si="49"/>
        <v>0</v>
      </c>
      <c r="AY91" s="3">
        <v>0</v>
      </c>
      <c r="AZ91" s="3">
        <v>0</v>
      </c>
      <c r="BA91" s="3">
        <v>0</v>
      </c>
      <c r="BB91" s="3" t="s">
        <v>78</v>
      </c>
    </row>
    <row r="92" spans="1:54" ht="236.25" x14ac:dyDescent="0.2">
      <c r="A92" s="10" t="s">
        <v>358</v>
      </c>
      <c r="B92" s="11" t="s">
        <v>266</v>
      </c>
      <c r="C92" s="11" t="s">
        <v>267</v>
      </c>
      <c r="D92" s="11" t="s">
        <v>99</v>
      </c>
      <c r="E92" s="11" t="s">
        <v>100</v>
      </c>
      <c r="F92" s="14" t="s">
        <v>0</v>
      </c>
      <c r="G92" s="14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14">
        <f t="shared" si="42"/>
        <v>84389328.420000002</v>
      </c>
      <c r="O92" s="3"/>
      <c r="P92" s="3">
        <v>80169862</v>
      </c>
      <c r="Q92" s="3">
        <v>4219466.42</v>
      </c>
      <c r="R92" s="14">
        <f t="shared" si="43"/>
        <v>123948800</v>
      </c>
      <c r="S92" s="3"/>
      <c r="T92" s="3">
        <v>123948800</v>
      </c>
      <c r="U92" s="3"/>
      <c r="V92" s="14">
        <f t="shared" si="44"/>
        <v>0</v>
      </c>
      <c r="W92" s="3"/>
      <c r="X92" s="3"/>
      <c r="Y92" s="3"/>
      <c r="Z92" s="14">
        <f t="shared" si="45"/>
        <v>0</v>
      </c>
      <c r="AA92" s="3"/>
      <c r="AB92" s="3"/>
      <c r="AC92" s="3"/>
      <c r="AD92" s="14">
        <v>0</v>
      </c>
      <c r="AE92" s="14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14">
        <f t="shared" si="46"/>
        <v>0</v>
      </c>
      <c r="AM92" s="3">
        <v>0</v>
      </c>
      <c r="AN92" s="3"/>
      <c r="AO92" s="3"/>
      <c r="AP92" s="14">
        <f t="shared" si="47"/>
        <v>0</v>
      </c>
      <c r="AQ92" s="3">
        <v>0</v>
      </c>
      <c r="AR92" s="3"/>
      <c r="AS92" s="3"/>
      <c r="AT92" s="14">
        <f t="shared" si="48"/>
        <v>0</v>
      </c>
      <c r="AU92" s="3">
        <v>0</v>
      </c>
      <c r="AV92" s="3">
        <v>0</v>
      </c>
      <c r="AW92" s="3"/>
      <c r="AX92" s="14">
        <f t="shared" si="49"/>
        <v>0</v>
      </c>
      <c r="AY92" s="3">
        <v>0</v>
      </c>
      <c r="AZ92" s="3">
        <v>0</v>
      </c>
      <c r="BA92" s="3"/>
      <c r="BB92" s="3" t="s">
        <v>78</v>
      </c>
    </row>
    <row r="93" spans="1:54" hidden="1" x14ac:dyDescent="0.2">
      <c r="A93" s="25" t="s">
        <v>359</v>
      </c>
      <c r="B93" s="11" t="s">
        <v>268</v>
      </c>
      <c r="C93" s="26" t="s">
        <v>269</v>
      </c>
      <c r="D93" s="11" t="s">
        <v>99</v>
      </c>
      <c r="E93" s="11" t="s">
        <v>103</v>
      </c>
      <c r="F93" s="14" t="s">
        <v>0</v>
      </c>
      <c r="G93" s="14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14">
        <f t="shared" si="42"/>
        <v>0</v>
      </c>
      <c r="O93" s="3"/>
      <c r="P93" s="3"/>
      <c r="Q93" s="3"/>
      <c r="R93" s="14">
        <f t="shared" si="43"/>
        <v>0</v>
      </c>
      <c r="S93" s="3"/>
      <c r="T93" s="3"/>
      <c r="U93" s="3"/>
      <c r="V93" s="14">
        <f>W93+X93+Y93</f>
        <v>0</v>
      </c>
      <c r="W93" s="3"/>
      <c r="X93" s="3"/>
      <c r="Y93" s="3"/>
      <c r="Z93" s="14">
        <f t="shared" si="45"/>
        <v>0</v>
      </c>
      <c r="AA93" s="3"/>
      <c r="AB93" s="3"/>
      <c r="AC93" s="3"/>
      <c r="AD93" s="14">
        <v>0</v>
      </c>
      <c r="AE93" s="14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14">
        <f t="shared" si="46"/>
        <v>0</v>
      </c>
      <c r="AM93" s="3"/>
      <c r="AN93" s="3"/>
      <c r="AO93" s="3"/>
      <c r="AP93" s="14">
        <f t="shared" si="47"/>
        <v>0</v>
      </c>
      <c r="AQ93" s="3"/>
      <c r="AR93" s="3"/>
      <c r="AS93" s="3"/>
      <c r="AT93" s="14">
        <f t="shared" si="48"/>
        <v>0</v>
      </c>
      <c r="AU93" s="3"/>
      <c r="AV93" s="3"/>
      <c r="AW93" s="3"/>
      <c r="AX93" s="14">
        <f t="shared" si="49"/>
        <v>0</v>
      </c>
      <c r="AY93" s="3"/>
      <c r="AZ93" s="3"/>
      <c r="BA93" s="3"/>
      <c r="BB93" s="3" t="s">
        <v>78</v>
      </c>
    </row>
    <row r="94" spans="1:54" hidden="1" x14ac:dyDescent="0.2">
      <c r="A94" s="25" t="s">
        <v>0</v>
      </c>
      <c r="B94" s="11" t="s">
        <v>268</v>
      </c>
      <c r="C94" s="26" t="s">
        <v>0</v>
      </c>
      <c r="D94" s="11" t="s">
        <v>99</v>
      </c>
      <c r="E94" s="11" t="s">
        <v>103</v>
      </c>
      <c r="F94" s="14" t="s">
        <v>0</v>
      </c>
      <c r="G94" s="14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14">
        <f t="shared" si="42"/>
        <v>0</v>
      </c>
      <c r="O94" s="3"/>
      <c r="P94" s="3"/>
      <c r="Q94" s="3"/>
      <c r="R94" s="14">
        <f t="shared" si="43"/>
        <v>0</v>
      </c>
      <c r="S94" s="3"/>
      <c r="T94" s="3"/>
      <c r="U94" s="3"/>
      <c r="V94" s="14">
        <f t="shared" si="44"/>
        <v>0</v>
      </c>
      <c r="W94" s="3"/>
      <c r="X94" s="3"/>
      <c r="Y94" s="3"/>
      <c r="Z94" s="14">
        <f t="shared" si="45"/>
        <v>0</v>
      </c>
      <c r="AA94" s="3"/>
      <c r="AB94" s="3"/>
      <c r="AC94" s="3"/>
      <c r="AD94" s="14">
        <v>0</v>
      </c>
      <c r="AE94" s="14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14">
        <f t="shared" si="46"/>
        <v>0</v>
      </c>
      <c r="AM94" s="3"/>
      <c r="AN94" s="3"/>
      <c r="AO94" s="3"/>
      <c r="AP94" s="14">
        <f t="shared" si="47"/>
        <v>0</v>
      </c>
      <c r="AQ94" s="3"/>
      <c r="AR94" s="3"/>
      <c r="AS94" s="3"/>
      <c r="AT94" s="14">
        <f t="shared" si="48"/>
        <v>0</v>
      </c>
      <c r="AU94" s="3"/>
      <c r="AV94" s="3"/>
      <c r="AW94" s="3"/>
      <c r="AX94" s="14">
        <f t="shared" si="49"/>
        <v>0</v>
      </c>
      <c r="AY94" s="3"/>
      <c r="AZ94" s="3"/>
      <c r="BA94" s="3"/>
      <c r="BB94" s="3" t="s">
        <v>0</v>
      </c>
    </row>
    <row r="95" spans="1:54" hidden="1" x14ac:dyDescent="0.2">
      <c r="A95" s="25" t="s">
        <v>360</v>
      </c>
      <c r="B95" s="11" t="s">
        <v>270</v>
      </c>
      <c r="C95" s="26" t="s">
        <v>271</v>
      </c>
      <c r="D95" s="11" t="s">
        <v>99</v>
      </c>
      <c r="E95" s="11" t="s">
        <v>103</v>
      </c>
      <c r="F95" s="14" t="s">
        <v>0</v>
      </c>
      <c r="G95" s="14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14">
        <f t="shared" si="42"/>
        <v>0</v>
      </c>
      <c r="O95" s="3"/>
      <c r="P95" s="3"/>
      <c r="Q95" s="3"/>
      <c r="R95" s="14">
        <f t="shared" si="43"/>
        <v>0</v>
      </c>
      <c r="S95" s="3"/>
      <c r="T95" s="3"/>
      <c r="U95" s="3"/>
      <c r="V95" s="14">
        <f t="shared" si="44"/>
        <v>0</v>
      </c>
      <c r="W95" s="3"/>
      <c r="X95" s="3"/>
      <c r="Y95" s="3"/>
      <c r="Z95" s="14">
        <f t="shared" si="45"/>
        <v>0</v>
      </c>
      <c r="AA95" s="3"/>
      <c r="AB95" s="3"/>
      <c r="AC95" s="3"/>
      <c r="AD95" s="14">
        <v>0</v>
      </c>
      <c r="AE95" s="14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14">
        <f t="shared" si="46"/>
        <v>0</v>
      </c>
      <c r="AM95" s="3"/>
      <c r="AN95" s="3"/>
      <c r="AO95" s="3"/>
      <c r="AP95" s="14">
        <f t="shared" si="47"/>
        <v>0</v>
      </c>
      <c r="AQ95" s="3"/>
      <c r="AR95" s="3"/>
      <c r="AS95" s="3"/>
      <c r="AT95" s="14">
        <f t="shared" si="48"/>
        <v>0</v>
      </c>
      <c r="AU95" s="3"/>
      <c r="AV95" s="3"/>
      <c r="AW95" s="3"/>
      <c r="AX95" s="14">
        <f t="shared" si="49"/>
        <v>0</v>
      </c>
      <c r="AY95" s="3"/>
      <c r="AZ95" s="3"/>
      <c r="BA95" s="3"/>
      <c r="BB95" s="3" t="s">
        <v>78</v>
      </c>
    </row>
    <row r="96" spans="1:54" hidden="1" x14ac:dyDescent="0.2">
      <c r="A96" s="25" t="s">
        <v>0</v>
      </c>
      <c r="B96" s="11" t="s">
        <v>270</v>
      </c>
      <c r="C96" s="26" t="s">
        <v>0</v>
      </c>
      <c r="D96" s="11" t="s">
        <v>99</v>
      </c>
      <c r="E96" s="11" t="s">
        <v>103</v>
      </c>
      <c r="F96" s="14" t="s">
        <v>0</v>
      </c>
      <c r="G96" s="14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14">
        <f t="shared" si="42"/>
        <v>0</v>
      </c>
      <c r="O96" s="3"/>
      <c r="P96" s="3"/>
      <c r="Q96" s="3"/>
      <c r="R96" s="14">
        <f t="shared" si="43"/>
        <v>0</v>
      </c>
      <c r="S96" s="3"/>
      <c r="T96" s="3"/>
      <c r="U96" s="3"/>
      <c r="V96" s="14">
        <f t="shared" si="44"/>
        <v>0</v>
      </c>
      <c r="W96" s="3"/>
      <c r="X96" s="3"/>
      <c r="Y96" s="3"/>
      <c r="Z96" s="14">
        <f t="shared" si="45"/>
        <v>0</v>
      </c>
      <c r="AA96" s="3"/>
      <c r="AB96" s="3"/>
      <c r="AC96" s="3"/>
      <c r="AD96" s="14">
        <v>0</v>
      </c>
      <c r="AE96" s="14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14">
        <f t="shared" si="46"/>
        <v>0</v>
      </c>
      <c r="AM96" s="3"/>
      <c r="AN96" s="3"/>
      <c r="AO96" s="3"/>
      <c r="AP96" s="14">
        <f t="shared" si="47"/>
        <v>0</v>
      </c>
      <c r="AQ96" s="3"/>
      <c r="AR96" s="3"/>
      <c r="AS96" s="3"/>
      <c r="AT96" s="14">
        <f t="shared" si="48"/>
        <v>0</v>
      </c>
      <c r="AU96" s="3"/>
      <c r="AV96" s="3"/>
      <c r="AW96" s="3"/>
      <c r="AX96" s="14">
        <f t="shared" si="49"/>
        <v>0</v>
      </c>
      <c r="AY96" s="3"/>
      <c r="AZ96" s="3"/>
      <c r="BA96" s="3"/>
      <c r="BB96" s="3" t="s">
        <v>0</v>
      </c>
    </row>
    <row r="97" spans="1:54" x14ac:dyDescent="0.2">
      <c r="A97" s="25" t="s">
        <v>361</v>
      </c>
      <c r="B97" s="11" t="s">
        <v>272</v>
      </c>
      <c r="C97" s="26" t="s">
        <v>273</v>
      </c>
      <c r="D97" s="11" t="s">
        <v>99</v>
      </c>
      <c r="E97" s="11" t="s">
        <v>108</v>
      </c>
      <c r="F97" s="14" t="s">
        <v>0</v>
      </c>
      <c r="G97" s="14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14">
        <f t="shared" si="42"/>
        <v>6076622</v>
      </c>
      <c r="O97" s="3"/>
      <c r="P97" s="3"/>
      <c r="Q97" s="3">
        <v>6076622</v>
      </c>
      <c r="R97" s="14">
        <f t="shared" si="43"/>
        <v>5578000</v>
      </c>
      <c r="S97" s="3"/>
      <c r="T97" s="3"/>
      <c r="U97" s="3">
        <v>5578000</v>
      </c>
      <c r="V97" s="14">
        <f t="shared" si="44"/>
        <v>5578000</v>
      </c>
      <c r="W97" s="3"/>
      <c r="X97" s="3"/>
      <c r="Y97" s="3">
        <v>5578000</v>
      </c>
      <c r="Z97" s="14">
        <f t="shared" si="45"/>
        <v>5578000</v>
      </c>
      <c r="AA97" s="3"/>
      <c r="AB97" s="3"/>
      <c r="AC97" s="3">
        <v>5578000</v>
      </c>
      <c r="AD97" s="14">
        <v>0</v>
      </c>
      <c r="AE97" s="14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14">
        <f t="shared" si="46"/>
        <v>6076622</v>
      </c>
      <c r="AM97" s="3">
        <v>0</v>
      </c>
      <c r="AN97" s="3">
        <v>0</v>
      </c>
      <c r="AO97" s="3">
        <v>6076622</v>
      </c>
      <c r="AP97" s="14">
        <f t="shared" si="47"/>
        <v>5578000</v>
      </c>
      <c r="AQ97" s="3">
        <v>0</v>
      </c>
      <c r="AR97" s="3">
        <v>0</v>
      </c>
      <c r="AS97" s="3">
        <v>5578000</v>
      </c>
      <c r="AT97" s="14">
        <f t="shared" si="48"/>
        <v>5578000</v>
      </c>
      <c r="AU97" s="3">
        <v>0</v>
      </c>
      <c r="AV97" s="3"/>
      <c r="AW97" s="3">
        <v>5578000</v>
      </c>
      <c r="AX97" s="14">
        <f t="shared" si="49"/>
        <v>5578</v>
      </c>
      <c r="AY97" s="3">
        <v>0</v>
      </c>
      <c r="AZ97" s="3">
        <v>0</v>
      </c>
      <c r="BA97" s="3">
        <v>5578</v>
      </c>
      <c r="BB97" s="3" t="s">
        <v>78</v>
      </c>
    </row>
    <row r="98" spans="1:54" ht="22.5" x14ac:dyDescent="0.2">
      <c r="A98" s="25" t="s">
        <v>0</v>
      </c>
      <c r="B98" s="11" t="s">
        <v>450</v>
      </c>
      <c r="C98" s="26" t="s">
        <v>0</v>
      </c>
      <c r="D98" s="11" t="s">
        <v>99</v>
      </c>
      <c r="E98" s="11" t="s">
        <v>108</v>
      </c>
      <c r="F98" s="14" t="s">
        <v>0</v>
      </c>
      <c r="G98" s="14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14">
        <f t="shared" si="42"/>
        <v>77989</v>
      </c>
      <c r="O98" s="3"/>
      <c r="P98" s="3"/>
      <c r="Q98" s="3">
        <v>77989</v>
      </c>
      <c r="R98" s="14">
        <f t="shared" si="43"/>
        <v>442644</v>
      </c>
      <c r="S98" s="3"/>
      <c r="T98" s="3"/>
      <c r="U98" s="3">
        <v>442644</v>
      </c>
      <c r="V98" s="14">
        <f t="shared" si="44"/>
        <v>0</v>
      </c>
      <c r="W98" s="3"/>
      <c r="X98" s="3"/>
      <c r="Y98" s="3"/>
      <c r="Z98" s="14">
        <f t="shared" si="45"/>
        <v>0</v>
      </c>
      <c r="AA98" s="3"/>
      <c r="AB98" s="3"/>
      <c r="AC98" s="3"/>
      <c r="AD98" s="14">
        <v>0</v>
      </c>
      <c r="AE98" s="14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14">
        <f t="shared" si="46"/>
        <v>77989</v>
      </c>
      <c r="AM98" s="3">
        <v>0</v>
      </c>
      <c r="AN98" s="3">
        <v>0</v>
      </c>
      <c r="AO98" s="3">
        <v>77989</v>
      </c>
      <c r="AP98" s="14">
        <f t="shared" si="47"/>
        <v>442644</v>
      </c>
      <c r="AQ98" s="3">
        <v>0</v>
      </c>
      <c r="AR98" s="3">
        <v>0</v>
      </c>
      <c r="AS98" s="3">
        <v>442644</v>
      </c>
      <c r="AT98" s="14">
        <f t="shared" si="48"/>
        <v>0</v>
      </c>
      <c r="AU98" s="3">
        <v>0</v>
      </c>
      <c r="AV98" s="3">
        <v>0</v>
      </c>
      <c r="AW98" s="3">
        <v>0</v>
      </c>
      <c r="AX98" s="14">
        <f t="shared" si="49"/>
        <v>0</v>
      </c>
      <c r="AY98" s="3">
        <v>0</v>
      </c>
      <c r="AZ98" s="3">
        <v>0</v>
      </c>
      <c r="BA98" s="3">
        <v>0</v>
      </c>
      <c r="BB98" s="3" t="s">
        <v>0</v>
      </c>
    </row>
    <row r="99" spans="1:54" ht="90" hidden="1" x14ac:dyDescent="0.2">
      <c r="A99" s="10" t="s">
        <v>362</v>
      </c>
      <c r="B99" s="11" t="s">
        <v>274</v>
      </c>
      <c r="C99" s="11" t="s">
        <v>275</v>
      </c>
      <c r="D99" s="11" t="s">
        <v>99</v>
      </c>
      <c r="E99" s="11" t="s">
        <v>111</v>
      </c>
      <c r="F99" s="14" t="s">
        <v>0</v>
      </c>
      <c r="G99" s="14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14">
        <f t="shared" si="42"/>
        <v>0</v>
      </c>
      <c r="O99" s="3"/>
      <c r="P99" s="3"/>
      <c r="Q99" s="3"/>
      <c r="R99" s="14">
        <f t="shared" si="43"/>
        <v>0</v>
      </c>
      <c r="S99" s="3"/>
      <c r="T99" s="3"/>
      <c r="U99" s="3"/>
      <c r="V99" s="14">
        <f t="shared" si="44"/>
        <v>0</v>
      </c>
      <c r="W99" s="3"/>
      <c r="X99" s="3"/>
      <c r="Y99" s="3"/>
      <c r="Z99" s="14">
        <f t="shared" si="45"/>
        <v>0</v>
      </c>
      <c r="AA99" s="3"/>
      <c r="AB99" s="3"/>
      <c r="AC99" s="3"/>
      <c r="AD99" s="14">
        <v>0</v>
      </c>
      <c r="AE99" s="14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14">
        <f t="shared" si="46"/>
        <v>0</v>
      </c>
      <c r="AM99" s="3">
        <v>0</v>
      </c>
      <c r="AN99" s="3"/>
      <c r="AO99" s="3"/>
      <c r="AP99" s="14">
        <f t="shared" si="47"/>
        <v>0</v>
      </c>
      <c r="AQ99" s="3">
        <v>0</v>
      </c>
      <c r="AR99" s="3"/>
      <c r="AS99" s="3"/>
      <c r="AT99" s="14">
        <f t="shared" si="48"/>
        <v>0</v>
      </c>
      <c r="AU99" s="3">
        <v>0</v>
      </c>
      <c r="AV99" s="3"/>
      <c r="AW99" s="3"/>
      <c r="AX99" s="14">
        <f t="shared" si="49"/>
        <v>0</v>
      </c>
      <c r="AY99" s="3">
        <v>0</v>
      </c>
      <c r="AZ99" s="3"/>
      <c r="BA99" s="3"/>
      <c r="BB99" s="3" t="s">
        <v>78</v>
      </c>
    </row>
    <row r="100" spans="1:54" x14ac:dyDescent="0.2">
      <c r="A100" s="25" t="s">
        <v>416</v>
      </c>
      <c r="B100" s="11" t="s">
        <v>276</v>
      </c>
      <c r="C100" s="26" t="s">
        <v>277</v>
      </c>
      <c r="D100" s="11" t="s">
        <v>122</v>
      </c>
      <c r="E100" s="11" t="s">
        <v>123</v>
      </c>
      <c r="F100" s="14" t="s">
        <v>0</v>
      </c>
      <c r="G100" s="14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14">
        <f t="shared" si="42"/>
        <v>13766000</v>
      </c>
      <c r="O100" s="3"/>
      <c r="P100" s="3"/>
      <c r="Q100" s="3">
        <v>13766000</v>
      </c>
      <c r="R100" s="14">
        <f t="shared" si="43"/>
        <v>13566000</v>
      </c>
      <c r="S100" s="3"/>
      <c r="T100" s="3"/>
      <c r="U100" s="3">
        <v>13566000</v>
      </c>
      <c r="V100" s="14">
        <f t="shared" si="44"/>
        <v>12700000</v>
      </c>
      <c r="W100" s="3"/>
      <c r="X100" s="3"/>
      <c r="Y100" s="3">
        <v>12700000</v>
      </c>
      <c r="Z100" s="14">
        <f t="shared" si="45"/>
        <v>12700000</v>
      </c>
      <c r="AA100" s="3"/>
      <c r="AB100" s="3"/>
      <c r="AC100" s="3">
        <v>12700000</v>
      </c>
      <c r="AD100" s="14">
        <v>0</v>
      </c>
      <c r="AE100" s="14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14">
        <f t="shared" si="46"/>
        <v>13566000</v>
      </c>
      <c r="AM100" s="3">
        <v>0</v>
      </c>
      <c r="AN100" s="3">
        <v>0</v>
      </c>
      <c r="AO100" s="16">
        <v>13566000</v>
      </c>
      <c r="AP100" s="14">
        <f t="shared" si="47"/>
        <v>13566000</v>
      </c>
      <c r="AQ100" s="3">
        <v>0</v>
      </c>
      <c r="AR100" s="3">
        <v>0</v>
      </c>
      <c r="AS100" s="3">
        <v>13566000</v>
      </c>
      <c r="AT100" s="14">
        <f t="shared" si="48"/>
        <v>12700000</v>
      </c>
      <c r="AU100" s="3">
        <v>0</v>
      </c>
      <c r="AV100" s="3">
        <v>0</v>
      </c>
      <c r="AW100" s="3">
        <v>12700000</v>
      </c>
      <c r="AX100" s="14">
        <f t="shared" si="49"/>
        <v>12700000</v>
      </c>
      <c r="AY100" s="3">
        <v>0</v>
      </c>
      <c r="AZ100" s="3">
        <v>0</v>
      </c>
      <c r="BA100" s="3">
        <v>12700000</v>
      </c>
      <c r="BB100" s="3" t="s">
        <v>78</v>
      </c>
    </row>
    <row r="101" spans="1:54" ht="22.5" x14ac:dyDescent="0.2">
      <c r="A101" s="25" t="s">
        <v>0</v>
      </c>
      <c r="B101" s="11" t="s">
        <v>451</v>
      </c>
      <c r="C101" s="26" t="s">
        <v>0</v>
      </c>
      <c r="D101" s="11" t="s">
        <v>122</v>
      </c>
      <c r="E101" s="11" t="s">
        <v>123</v>
      </c>
      <c r="F101" s="14" t="s">
        <v>0</v>
      </c>
      <c r="G101" s="14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14">
        <f t="shared" si="42"/>
        <v>327178.3</v>
      </c>
      <c r="O101" s="3"/>
      <c r="P101" s="3"/>
      <c r="Q101" s="3">
        <v>327178.3</v>
      </c>
      <c r="R101" s="14">
        <f t="shared" si="43"/>
        <v>1289304.3999999999</v>
      </c>
      <c r="S101" s="3"/>
      <c r="T101" s="3"/>
      <c r="U101" s="3">
        <v>1289304.3999999999</v>
      </c>
      <c r="V101" s="14">
        <f t="shared" si="44"/>
        <v>0</v>
      </c>
      <c r="W101" s="3"/>
      <c r="X101" s="3"/>
      <c r="Y101" s="3"/>
      <c r="Z101" s="14">
        <f t="shared" si="45"/>
        <v>0</v>
      </c>
      <c r="AA101" s="3"/>
      <c r="AB101" s="3"/>
      <c r="AC101" s="3"/>
      <c r="AD101" s="14">
        <v>0</v>
      </c>
      <c r="AE101" s="14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14">
        <f t="shared" si="46"/>
        <v>327178.3</v>
      </c>
      <c r="AM101" s="3">
        <v>0</v>
      </c>
      <c r="AN101" s="3">
        <v>0</v>
      </c>
      <c r="AO101" s="3">
        <v>327178.3</v>
      </c>
      <c r="AP101" s="14">
        <f t="shared" si="47"/>
        <v>1289304.3999999999</v>
      </c>
      <c r="AQ101" s="3">
        <v>0</v>
      </c>
      <c r="AR101" s="3">
        <v>0</v>
      </c>
      <c r="AS101" s="3">
        <v>1289304.3999999999</v>
      </c>
      <c r="AT101" s="14">
        <f t="shared" si="48"/>
        <v>0</v>
      </c>
      <c r="AU101" s="3">
        <v>0</v>
      </c>
      <c r="AV101" s="3">
        <v>0</v>
      </c>
      <c r="AW101" s="3">
        <v>0</v>
      </c>
      <c r="AX101" s="14">
        <f t="shared" si="49"/>
        <v>0</v>
      </c>
      <c r="AY101" s="3">
        <v>0</v>
      </c>
      <c r="AZ101" s="3">
        <v>0</v>
      </c>
      <c r="BA101" s="3">
        <v>0</v>
      </c>
      <c r="BB101" s="3" t="s">
        <v>0</v>
      </c>
    </row>
    <row r="102" spans="1:54" x14ac:dyDescent="0.2">
      <c r="A102" s="25" t="s">
        <v>417</v>
      </c>
      <c r="B102" s="11" t="s">
        <v>278</v>
      </c>
      <c r="C102" s="26" t="s">
        <v>279</v>
      </c>
      <c r="D102" s="11" t="s">
        <v>122</v>
      </c>
      <c r="E102" s="11" t="s">
        <v>123</v>
      </c>
      <c r="F102" s="14" t="s">
        <v>0</v>
      </c>
      <c r="G102" s="14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14">
        <f t="shared" si="42"/>
        <v>39267107</v>
      </c>
      <c r="O102" s="3">
        <f>O103</f>
        <v>2400000.2999999998</v>
      </c>
      <c r="P102" s="3">
        <v>1156409.7</v>
      </c>
      <c r="Q102" s="3">
        <v>35710697</v>
      </c>
      <c r="R102" s="14">
        <f t="shared" si="43"/>
        <v>39632570.100000001</v>
      </c>
      <c r="S102" s="3">
        <v>5185667</v>
      </c>
      <c r="T102" s="3">
        <v>330999</v>
      </c>
      <c r="U102" s="3">
        <v>34115904.100000001</v>
      </c>
      <c r="V102" s="14">
        <f t="shared" si="44"/>
        <v>31526000</v>
      </c>
      <c r="W102" s="3"/>
      <c r="X102" s="3"/>
      <c r="Y102" s="3">
        <v>31526000</v>
      </c>
      <c r="Z102" s="14">
        <f t="shared" si="45"/>
        <v>31526000</v>
      </c>
      <c r="AA102" s="3"/>
      <c r="AB102" s="3"/>
      <c r="AC102" s="3">
        <v>31526000</v>
      </c>
      <c r="AD102" s="14">
        <v>0</v>
      </c>
      <c r="AE102" s="14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14">
        <f t="shared" si="46"/>
        <v>38872313</v>
      </c>
      <c r="AM102" s="16">
        <v>2301300</v>
      </c>
      <c r="AN102" s="3">
        <v>1147714</v>
      </c>
      <c r="AO102" s="16">
        <v>35423299</v>
      </c>
      <c r="AP102" s="14">
        <f t="shared" si="47"/>
        <v>34171651</v>
      </c>
      <c r="AQ102" s="3">
        <v>500000</v>
      </c>
      <c r="AR102" s="3">
        <v>31914</v>
      </c>
      <c r="AS102" s="3">
        <v>33639737</v>
      </c>
      <c r="AT102" s="14">
        <f t="shared" si="48"/>
        <v>31526000</v>
      </c>
      <c r="AU102" s="3">
        <v>0</v>
      </c>
      <c r="AV102" s="3">
        <v>0</v>
      </c>
      <c r="AW102" s="3">
        <v>31526000</v>
      </c>
      <c r="AX102" s="14">
        <f t="shared" si="49"/>
        <v>31526000</v>
      </c>
      <c r="AY102" s="3">
        <v>0</v>
      </c>
      <c r="AZ102" s="3">
        <v>0</v>
      </c>
      <c r="BA102" s="3">
        <v>31526000</v>
      </c>
      <c r="BB102" s="3" t="s">
        <v>78</v>
      </c>
    </row>
    <row r="103" spans="1:54" ht="45" x14ac:dyDescent="0.2">
      <c r="A103" s="25" t="s">
        <v>0</v>
      </c>
      <c r="B103" s="11" t="s">
        <v>452</v>
      </c>
      <c r="C103" s="26" t="s">
        <v>0</v>
      </c>
      <c r="D103" s="11" t="s">
        <v>122</v>
      </c>
      <c r="E103" s="11" t="s">
        <v>123</v>
      </c>
      <c r="F103" s="14" t="s">
        <v>0</v>
      </c>
      <c r="G103" s="14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14">
        <f t="shared" si="42"/>
        <v>2797967</v>
      </c>
      <c r="O103" s="3">
        <v>2400000.2999999998</v>
      </c>
      <c r="P103" s="3">
        <v>208695.7</v>
      </c>
      <c r="Q103" s="3">
        <v>189271</v>
      </c>
      <c r="R103" s="14">
        <f t="shared" si="43"/>
        <v>5936570.0999999996</v>
      </c>
      <c r="S103" s="3">
        <v>5185667</v>
      </c>
      <c r="T103" s="3">
        <v>330999</v>
      </c>
      <c r="U103" s="3">
        <v>419904.1</v>
      </c>
      <c r="V103" s="14">
        <f t="shared" si="44"/>
        <v>0</v>
      </c>
      <c r="W103" s="3"/>
      <c r="X103" s="3"/>
      <c r="Y103" s="3"/>
      <c r="Z103" s="14">
        <f t="shared" si="45"/>
        <v>0</v>
      </c>
      <c r="AA103" s="3"/>
      <c r="AB103" s="3"/>
      <c r="AC103" s="3"/>
      <c r="AD103" s="14">
        <v>0</v>
      </c>
      <c r="AE103" s="14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14">
        <f t="shared" si="46"/>
        <v>2689473</v>
      </c>
      <c r="AM103" s="16">
        <v>2301300</v>
      </c>
      <c r="AN103" s="3">
        <v>200000</v>
      </c>
      <c r="AO103" s="3">
        <v>188173</v>
      </c>
      <c r="AP103" s="14">
        <f t="shared" si="47"/>
        <v>571951</v>
      </c>
      <c r="AQ103" s="3">
        <v>500000</v>
      </c>
      <c r="AR103" s="3">
        <v>31914</v>
      </c>
      <c r="AS103" s="3">
        <v>40037</v>
      </c>
      <c r="AT103" s="14">
        <f t="shared" si="48"/>
        <v>0</v>
      </c>
      <c r="AU103" s="3">
        <v>0</v>
      </c>
      <c r="AV103" s="3">
        <v>0</v>
      </c>
      <c r="AW103" s="3">
        <v>0</v>
      </c>
      <c r="AX103" s="14">
        <f t="shared" si="49"/>
        <v>0</v>
      </c>
      <c r="AY103" s="3">
        <v>0</v>
      </c>
      <c r="AZ103" s="3">
        <v>0</v>
      </c>
      <c r="BA103" s="3">
        <v>0</v>
      </c>
      <c r="BB103" s="3" t="s">
        <v>0</v>
      </c>
    </row>
    <row r="104" spans="1:54" ht="22.5" x14ac:dyDescent="0.2">
      <c r="A104" s="25" t="s">
        <v>0</v>
      </c>
      <c r="B104" s="11" t="s">
        <v>453</v>
      </c>
      <c r="C104" s="26" t="s">
        <v>0</v>
      </c>
      <c r="D104" s="11" t="s">
        <v>122</v>
      </c>
      <c r="E104" s="11" t="s">
        <v>123</v>
      </c>
      <c r="F104" s="14" t="s">
        <v>0</v>
      </c>
      <c r="G104" s="14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14">
        <f t="shared" si="42"/>
        <v>593708.9</v>
      </c>
      <c r="O104" s="3"/>
      <c r="P104" s="3"/>
      <c r="Q104" s="3">
        <v>593708.9</v>
      </c>
      <c r="R104" s="14">
        <f t="shared" si="43"/>
        <v>2339615.7000000002</v>
      </c>
      <c r="S104" s="3"/>
      <c r="T104" s="3"/>
      <c r="U104" s="3">
        <v>2339615.7000000002</v>
      </c>
      <c r="V104" s="14">
        <f t="shared" si="44"/>
        <v>0</v>
      </c>
      <c r="W104" s="3"/>
      <c r="X104" s="3"/>
      <c r="Y104" s="3"/>
      <c r="Z104" s="14">
        <f t="shared" si="45"/>
        <v>0</v>
      </c>
      <c r="AA104" s="3"/>
      <c r="AB104" s="3"/>
      <c r="AC104" s="3"/>
      <c r="AD104" s="14">
        <v>0</v>
      </c>
      <c r="AE104" s="14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14">
        <f t="shared" si="46"/>
        <v>593708.9</v>
      </c>
      <c r="AM104" s="3">
        <v>0</v>
      </c>
      <c r="AN104" s="3">
        <v>0</v>
      </c>
      <c r="AO104" s="3">
        <v>593708.9</v>
      </c>
      <c r="AP104" s="14">
        <f t="shared" si="47"/>
        <v>2339615.7000000002</v>
      </c>
      <c r="AQ104" s="3">
        <v>0</v>
      </c>
      <c r="AR104" s="3">
        <v>0</v>
      </c>
      <c r="AS104" s="3">
        <v>2339615.7000000002</v>
      </c>
      <c r="AT104" s="14">
        <f t="shared" si="48"/>
        <v>0</v>
      </c>
      <c r="AU104" s="3">
        <v>0</v>
      </c>
      <c r="AV104" s="3">
        <v>0</v>
      </c>
      <c r="AW104" s="3">
        <v>0</v>
      </c>
      <c r="AX104" s="14">
        <f t="shared" si="49"/>
        <v>0</v>
      </c>
      <c r="AY104" s="3">
        <v>0</v>
      </c>
      <c r="AZ104" s="3">
        <v>0</v>
      </c>
      <c r="BA104" s="3">
        <v>0</v>
      </c>
      <c r="BB104" s="3" t="s">
        <v>0</v>
      </c>
    </row>
    <row r="105" spans="1:54" ht="146.25" x14ac:dyDescent="0.2">
      <c r="A105" s="10" t="s">
        <v>418</v>
      </c>
      <c r="B105" s="11" t="s">
        <v>280</v>
      </c>
      <c r="C105" s="11" t="s">
        <v>281</v>
      </c>
      <c r="D105" s="11" t="s">
        <v>122</v>
      </c>
      <c r="E105" s="11" t="s">
        <v>123</v>
      </c>
      <c r="F105" s="14" t="s">
        <v>0</v>
      </c>
      <c r="G105" s="14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14">
        <f t="shared" si="42"/>
        <v>131224</v>
      </c>
      <c r="O105" s="3"/>
      <c r="P105" s="3"/>
      <c r="Q105" s="3">
        <v>131224</v>
      </c>
      <c r="R105" s="14">
        <f t="shared" si="43"/>
        <v>30000</v>
      </c>
      <c r="S105" s="3"/>
      <c r="T105" s="3"/>
      <c r="U105" s="3">
        <v>30000</v>
      </c>
      <c r="V105" s="14">
        <f t="shared" si="44"/>
        <v>30000</v>
      </c>
      <c r="W105" s="3"/>
      <c r="X105" s="3"/>
      <c r="Y105" s="3">
        <v>30000</v>
      </c>
      <c r="Z105" s="14">
        <f t="shared" si="45"/>
        <v>30000</v>
      </c>
      <c r="AA105" s="3"/>
      <c r="AB105" s="3"/>
      <c r="AC105" s="3">
        <v>30000</v>
      </c>
      <c r="AD105" s="14">
        <v>0</v>
      </c>
      <c r="AE105" s="14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14">
        <f t="shared" si="46"/>
        <v>131224</v>
      </c>
      <c r="AM105" s="3">
        <v>0</v>
      </c>
      <c r="AN105" s="3">
        <v>0</v>
      </c>
      <c r="AO105" s="3">
        <v>131224</v>
      </c>
      <c r="AP105" s="14">
        <f t="shared" si="47"/>
        <v>30000</v>
      </c>
      <c r="AQ105" s="3">
        <v>0</v>
      </c>
      <c r="AR105" s="3">
        <v>0</v>
      </c>
      <c r="AS105" s="3">
        <v>30000</v>
      </c>
      <c r="AT105" s="14">
        <f t="shared" si="48"/>
        <v>30000</v>
      </c>
      <c r="AU105" s="3">
        <v>0</v>
      </c>
      <c r="AV105" s="3">
        <v>0</v>
      </c>
      <c r="AW105" s="3">
        <v>30000</v>
      </c>
      <c r="AX105" s="14">
        <f t="shared" si="49"/>
        <v>30000</v>
      </c>
      <c r="AY105" s="3">
        <v>0</v>
      </c>
      <c r="AZ105" s="3">
        <v>0</v>
      </c>
      <c r="BA105" s="3">
        <v>30000</v>
      </c>
      <c r="BB105" s="3" t="s">
        <v>78</v>
      </c>
    </row>
    <row r="106" spans="1:54" x14ac:dyDescent="0.2">
      <c r="A106" s="25" t="s">
        <v>419</v>
      </c>
      <c r="B106" s="11" t="s">
        <v>282</v>
      </c>
      <c r="C106" s="26" t="s">
        <v>283</v>
      </c>
      <c r="D106" s="11" t="s">
        <v>130</v>
      </c>
      <c r="E106" s="11" t="s">
        <v>284</v>
      </c>
      <c r="F106" s="14" t="s">
        <v>0</v>
      </c>
      <c r="G106" s="14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14">
        <f t="shared" si="42"/>
        <v>221978048.5</v>
      </c>
      <c r="O106" s="3"/>
      <c r="P106" s="3">
        <v>190732200.80000001</v>
      </c>
      <c r="Q106" s="3">
        <v>31245847.699999999</v>
      </c>
      <c r="R106" s="14">
        <f t="shared" si="43"/>
        <v>20915000</v>
      </c>
      <c r="S106" s="3"/>
      <c r="T106" s="3"/>
      <c r="U106" s="3">
        <v>20915000</v>
      </c>
      <c r="V106" s="14">
        <f t="shared" si="44"/>
        <v>22653277</v>
      </c>
      <c r="W106" s="3">
        <v>2585775</v>
      </c>
      <c r="X106" s="3">
        <v>26119</v>
      </c>
      <c r="Y106" s="3">
        <v>20041383</v>
      </c>
      <c r="Z106" s="14">
        <f t="shared" si="45"/>
        <v>20015000</v>
      </c>
      <c r="AA106" s="3"/>
      <c r="AB106" s="3"/>
      <c r="AC106" s="3">
        <v>20015000</v>
      </c>
      <c r="AD106" s="14">
        <v>0</v>
      </c>
      <c r="AE106" s="14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14">
        <f t="shared" si="46"/>
        <v>21389502</v>
      </c>
      <c r="AM106" s="3">
        <v>0</v>
      </c>
      <c r="AN106" s="16">
        <v>302532</v>
      </c>
      <c r="AO106" s="16">
        <v>21086970</v>
      </c>
      <c r="AP106" s="14">
        <f t="shared" si="47"/>
        <v>20915000</v>
      </c>
      <c r="AQ106" s="3">
        <v>0</v>
      </c>
      <c r="AR106" s="3">
        <v>0</v>
      </c>
      <c r="AS106" s="3">
        <v>20915000</v>
      </c>
      <c r="AT106" s="14">
        <f t="shared" si="48"/>
        <v>20015000</v>
      </c>
      <c r="AU106" s="3">
        <v>0</v>
      </c>
      <c r="AV106" s="3">
        <v>0</v>
      </c>
      <c r="AW106" s="3">
        <v>20015000</v>
      </c>
      <c r="AX106" s="14">
        <f t="shared" si="49"/>
        <v>20015000</v>
      </c>
      <c r="AY106" s="3">
        <v>0</v>
      </c>
      <c r="AZ106" s="3">
        <v>0</v>
      </c>
      <c r="BA106" s="3">
        <v>20015000</v>
      </c>
      <c r="BB106" s="3" t="s">
        <v>78</v>
      </c>
    </row>
    <row r="107" spans="1:54" ht="45" x14ac:dyDescent="0.2">
      <c r="A107" s="25" t="s">
        <v>0</v>
      </c>
      <c r="B107" s="11" t="s">
        <v>454</v>
      </c>
      <c r="C107" s="26" t="s">
        <v>0</v>
      </c>
      <c r="D107" s="11" t="s">
        <v>130</v>
      </c>
      <c r="E107" s="11" t="s">
        <v>146</v>
      </c>
      <c r="F107" s="14" t="s">
        <v>0</v>
      </c>
      <c r="G107" s="14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14">
        <f t="shared" si="42"/>
        <v>0</v>
      </c>
      <c r="O107" s="3"/>
      <c r="P107" s="3"/>
      <c r="Q107" s="3"/>
      <c r="R107" s="14">
        <f t="shared" si="43"/>
        <v>0</v>
      </c>
      <c r="S107" s="3"/>
      <c r="T107" s="3"/>
      <c r="U107" s="3"/>
      <c r="V107" s="14">
        <f t="shared" si="44"/>
        <v>2638277</v>
      </c>
      <c r="W107" s="3">
        <v>2585775</v>
      </c>
      <c r="X107" s="3">
        <v>26119</v>
      </c>
      <c r="Y107" s="3">
        <v>26383</v>
      </c>
      <c r="Z107" s="14" t="e">
        <f t="shared" si="45"/>
        <v>#VALUE!</v>
      </c>
      <c r="AA107" s="3"/>
      <c r="AB107" s="3"/>
      <c r="AC107" s="3" t="s">
        <v>0</v>
      </c>
      <c r="AD107" s="14">
        <v>0</v>
      </c>
      <c r="AE107" s="14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14">
        <f t="shared" si="46"/>
        <v>0</v>
      </c>
      <c r="AM107" s="3">
        <v>0</v>
      </c>
      <c r="AN107" s="3">
        <v>0</v>
      </c>
      <c r="AO107" s="3">
        <v>0</v>
      </c>
      <c r="AP107" s="14">
        <f t="shared" si="47"/>
        <v>0</v>
      </c>
      <c r="AQ107" s="3">
        <v>0</v>
      </c>
      <c r="AR107" s="3">
        <v>0</v>
      </c>
      <c r="AS107" s="3">
        <v>0</v>
      </c>
      <c r="AT107" s="14">
        <f t="shared" si="48"/>
        <v>0</v>
      </c>
      <c r="AU107" s="3">
        <v>0</v>
      </c>
      <c r="AV107" s="3">
        <v>0</v>
      </c>
      <c r="AW107" s="3">
        <v>0</v>
      </c>
      <c r="AX107" s="14">
        <f t="shared" si="49"/>
        <v>0</v>
      </c>
      <c r="AY107" s="3">
        <v>0</v>
      </c>
      <c r="AZ107" s="3">
        <v>0</v>
      </c>
      <c r="BA107" s="3">
        <v>0</v>
      </c>
      <c r="BB107" s="3" t="s">
        <v>0</v>
      </c>
    </row>
    <row r="108" spans="1:54" ht="33.75" x14ac:dyDescent="0.2">
      <c r="A108" s="10" t="s">
        <v>420</v>
      </c>
      <c r="B108" s="11" t="s">
        <v>285</v>
      </c>
      <c r="C108" s="11" t="s">
        <v>286</v>
      </c>
      <c r="D108" s="11" t="s">
        <v>287</v>
      </c>
      <c r="E108" s="11" t="s">
        <v>288</v>
      </c>
      <c r="F108" s="14" t="s">
        <v>0</v>
      </c>
      <c r="G108" s="14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14">
        <f t="shared" si="42"/>
        <v>1333102.1000000001</v>
      </c>
      <c r="O108" s="3"/>
      <c r="P108" s="3"/>
      <c r="Q108" s="3">
        <v>1333102.1000000001</v>
      </c>
      <c r="R108" s="14">
        <f t="shared" si="43"/>
        <v>1594148.2</v>
      </c>
      <c r="S108" s="3"/>
      <c r="T108" s="3"/>
      <c r="U108" s="3">
        <v>1594148.2</v>
      </c>
      <c r="V108" s="14">
        <f t="shared" si="44"/>
        <v>396192.4</v>
      </c>
      <c r="W108" s="3"/>
      <c r="X108" s="3"/>
      <c r="Y108" s="3">
        <v>396192.4</v>
      </c>
      <c r="Z108" s="14">
        <f t="shared" si="45"/>
        <v>396192.4</v>
      </c>
      <c r="AA108" s="3"/>
      <c r="AB108" s="3"/>
      <c r="AC108" s="3">
        <v>396192.4</v>
      </c>
      <c r="AD108" s="14">
        <v>0</v>
      </c>
      <c r="AE108" s="14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14">
        <f t="shared" si="46"/>
        <v>1333102.1000000001</v>
      </c>
      <c r="AM108" s="3">
        <v>0</v>
      </c>
      <c r="AN108" s="3">
        <v>0</v>
      </c>
      <c r="AO108" s="3">
        <v>1333102.1000000001</v>
      </c>
      <c r="AP108" s="14">
        <f t="shared" si="47"/>
        <v>1494148.2</v>
      </c>
      <c r="AQ108" s="3">
        <v>0</v>
      </c>
      <c r="AR108" s="3">
        <v>0</v>
      </c>
      <c r="AS108" s="3">
        <v>1494148.2</v>
      </c>
      <c r="AT108" s="14">
        <f t="shared" si="48"/>
        <v>396192.4</v>
      </c>
      <c r="AU108" s="3">
        <v>0</v>
      </c>
      <c r="AV108" s="3">
        <v>0</v>
      </c>
      <c r="AW108" s="3">
        <v>396192.4</v>
      </c>
      <c r="AX108" s="14">
        <f t="shared" si="49"/>
        <v>396192.4</v>
      </c>
      <c r="AY108" s="3">
        <v>0</v>
      </c>
      <c r="AZ108" s="3">
        <v>0</v>
      </c>
      <c r="BA108" s="3">
        <v>396192.4</v>
      </c>
      <c r="BB108" s="3" t="s">
        <v>78</v>
      </c>
    </row>
    <row r="109" spans="1:54" ht="101.25" x14ac:dyDescent="0.2">
      <c r="A109" s="10" t="s">
        <v>421</v>
      </c>
      <c r="B109" s="11" t="s">
        <v>289</v>
      </c>
      <c r="C109" s="11" t="s">
        <v>290</v>
      </c>
      <c r="D109" s="11" t="s">
        <v>114</v>
      </c>
      <c r="E109" s="11" t="s">
        <v>288</v>
      </c>
      <c r="F109" s="14" t="s">
        <v>0</v>
      </c>
      <c r="G109" s="14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14">
        <f t="shared" si="42"/>
        <v>1450000</v>
      </c>
      <c r="O109" s="3"/>
      <c r="P109" s="3"/>
      <c r="Q109" s="3">
        <v>1450000</v>
      </c>
      <c r="R109" s="14">
        <f t="shared" si="43"/>
        <v>1300000</v>
      </c>
      <c r="S109" s="3"/>
      <c r="T109" s="3"/>
      <c r="U109" s="3">
        <v>1300000</v>
      </c>
      <c r="V109" s="14">
        <f t="shared" si="44"/>
        <v>700000</v>
      </c>
      <c r="W109" s="3"/>
      <c r="X109" s="3"/>
      <c r="Y109" s="3">
        <v>700000</v>
      </c>
      <c r="Z109" s="14">
        <f t="shared" si="45"/>
        <v>700000</v>
      </c>
      <c r="AA109" s="3"/>
      <c r="AB109" s="3"/>
      <c r="AC109" s="3">
        <v>700000</v>
      </c>
      <c r="AD109" s="14">
        <v>0</v>
      </c>
      <c r="AE109" s="14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14">
        <f t="shared" si="46"/>
        <v>1150000</v>
      </c>
      <c r="AM109" s="3">
        <v>0</v>
      </c>
      <c r="AN109" s="3">
        <v>0</v>
      </c>
      <c r="AO109" s="3">
        <v>1150000</v>
      </c>
      <c r="AP109" s="14">
        <f t="shared" si="47"/>
        <v>1000000</v>
      </c>
      <c r="AQ109" s="3">
        <v>0</v>
      </c>
      <c r="AR109" s="3">
        <v>0</v>
      </c>
      <c r="AS109" s="3">
        <v>1000000</v>
      </c>
      <c r="AT109" s="14">
        <f t="shared" si="48"/>
        <v>400000</v>
      </c>
      <c r="AU109" s="3">
        <v>0</v>
      </c>
      <c r="AV109" s="3">
        <v>0</v>
      </c>
      <c r="AW109" s="3">
        <v>400000</v>
      </c>
      <c r="AX109" s="14">
        <f t="shared" si="49"/>
        <v>400000</v>
      </c>
      <c r="AY109" s="3">
        <v>0</v>
      </c>
      <c r="AZ109" s="3">
        <v>0</v>
      </c>
      <c r="BA109" s="3">
        <v>400000</v>
      </c>
      <c r="BB109" s="3" t="s">
        <v>78</v>
      </c>
    </row>
    <row r="110" spans="1:54" x14ac:dyDescent="0.2">
      <c r="A110" s="25" t="s">
        <v>422</v>
      </c>
      <c r="B110" s="11" t="s">
        <v>291</v>
      </c>
      <c r="C110" s="26" t="s">
        <v>292</v>
      </c>
      <c r="D110" s="11" t="s">
        <v>287</v>
      </c>
      <c r="E110" s="11" t="s">
        <v>288</v>
      </c>
      <c r="F110" s="14" t="s">
        <v>0</v>
      </c>
      <c r="G110" s="14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14">
        <f t="shared" si="42"/>
        <v>25013985</v>
      </c>
      <c r="O110" s="3">
        <v>227293.4</v>
      </c>
      <c r="P110" s="3">
        <v>5072277.9000000004</v>
      </c>
      <c r="Q110" s="3">
        <v>19714413.699999999</v>
      </c>
      <c r="R110" s="14">
        <f t="shared" si="43"/>
        <v>19895096</v>
      </c>
      <c r="S110" s="3">
        <v>60316</v>
      </c>
      <c r="T110" s="3">
        <v>3850</v>
      </c>
      <c r="U110" s="3">
        <v>19830930</v>
      </c>
      <c r="V110" s="14">
        <f t="shared" si="44"/>
        <v>3126100</v>
      </c>
      <c r="W110" s="3"/>
      <c r="X110" s="3"/>
      <c r="Y110" s="3">
        <v>3126100</v>
      </c>
      <c r="Z110" s="14">
        <f t="shared" si="45"/>
        <v>3126100</v>
      </c>
      <c r="AA110" s="3"/>
      <c r="AB110" s="3"/>
      <c r="AC110" s="3">
        <v>3126100</v>
      </c>
      <c r="AD110" s="14">
        <v>0</v>
      </c>
      <c r="AE110" s="14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14">
        <f t="shared" si="46"/>
        <v>20905990</v>
      </c>
      <c r="AM110" s="3">
        <v>227293.4</v>
      </c>
      <c r="AN110" s="3">
        <v>5072277.9000000004</v>
      </c>
      <c r="AO110" s="3">
        <v>15606418.699999999</v>
      </c>
      <c r="AP110" s="14">
        <f t="shared" si="47"/>
        <v>14895096</v>
      </c>
      <c r="AQ110" s="3">
        <v>60316</v>
      </c>
      <c r="AR110" s="3">
        <v>3850</v>
      </c>
      <c r="AS110" s="3">
        <v>14830930</v>
      </c>
      <c r="AT110" s="14">
        <f t="shared" si="48"/>
        <v>3126100</v>
      </c>
      <c r="AU110" s="3">
        <v>0</v>
      </c>
      <c r="AV110" s="3">
        <v>0</v>
      </c>
      <c r="AW110" s="3">
        <v>3126100</v>
      </c>
      <c r="AX110" s="14">
        <f t="shared" si="49"/>
        <v>3126100</v>
      </c>
      <c r="AY110" s="3">
        <v>0</v>
      </c>
      <c r="AZ110" s="3">
        <v>0</v>
      </c>
      <c r="BA110" s="3">
        <v>3126100</v>
      </c>
      <c r="BB110" s="3" t="s">
        <v>78</v>
      </c>
    </row>
    <row r="111" spans="1:54" ht="113.25" customHeight="1" x14ac:dyDescent="0.2">
      <c r="A111" s="25" t="s">
        <v>0</v>
      </c>
      <c r="B111" s="11" t="s">
        <v>455</v>
      </c>
      <c r="C111" s="26" t="s">
        <v>0</v>
      </c>
      <c r="D111" s="11" t="s">
        <v>287</v>
      </c>
      <c r="E111" s="11" t="s">
        <v>288</v>
      </c>
      <c r="F111" s="14" t="s">
        <v>0</v>
      </c>
      <c r="G111" s="14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14">
        <f t="shared" si="42"/>
        <v>265654</v>
      </c>
      <c r="O111" s="3">
        <v>227293.4</v>
      </c>
      <c r="P111" s="3">
        <v>19764.599999999999</v>
      </c>
      <c r="Q111" s="3">
        <v>18596</v>
      </c>
      <c r="R111" s="14">
        <f t="shared" si="43"/>
        <v>68996</v>
      </c>
      <c r="S111" s="3">
        <v>60316</v>
      </c>
      <c r="T111" s="3">
        <v>3850</v>
      </c>
      <c r="U111" s="3">
        <v>4830</v>
      </c>
      <c r="V111" s="14">
        <f t="shared" si="44"/>
        <v>0</v>
      </c>
      <c r="W111" s="3"/>
      <c r="X111" s="3"/>
      <c r="Y111" s="3"/>
      <c r="Z111" s="14">
        <f t="shared" si="45"/>
        <v>0</v>
      </c>
      <c r="AA111" s="3"/>
      <c r="AB111" s="3"/>
      <c r="AC111" s="3"/>
      <c r="AD111" s="14">
        <v>0</v>
      </c>
      <c r="AE111" s="14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14">
        <f t="shared" si="46"/>
        <v>265654</v>
      </c>
      <c r="AM111" s="3">
        <v>227293.4</v>
      </c>
      <c r="AN111" s="3">
        <v>19764.599999999999</v>
      </c>
      <c r="AO111" s="3">
        <v>18596</v>
      </c>
      <c r="AP111" s="14">
        <f t="shared" si="47"/>
        <v>68996</v>
      </c>
      <c r="AQ111" s="3">
        <v>60316</v>
      </c>
      <c r="AR111" s="3">
        <v>3850</v>
      </c>
      <c r="AS111" s="3">
        <v>4830</v>
      </c>
      <c r="AT111" s="14">
        <f t="shared" si="48"/>
        <v>0</v>
      </c>
      <c r="AU111" s="3">
        <v>0</v>
      </c>
      <c r="AV111" s="3">
        <v>0</v>
      </c>
      <c r="AW111" s="3">
        <v>0</v>
      </c>
      <c r="AX111" s="14">
        <f t="shared" si="49"/>
        <v>0</v>
      </c>
      <c r="AY111" s="3">
        <v>0</v>
      </c>
      <c r="AZ111" s="3">
        <v>0</v>
      </c>
      <c r="BA111" s="3">
        <v>0</v>
      </c>
      <c r="BB111" s="3" t="s">
        <v>0</v>
      </c>
    </row>
    <row r="112" spans="1:54" x14ac:dyDescent="0.2">
      <c r="A112" s="25" t="s">
        <v>423</v>
      </c>
      <c r="B112" s="11" t="s">
        <v>293</v>
      </c>
      <c r="C112" s="26" t="s">
        <v>294</v>
      </c>
      <c r="D112" s="11" t="s">
        <v>287</v>
      </c>
      <c r="E112" s="11" t="s">
        <v>288</v>
      </c>
      <c r="F112" s="14" t="s">
        <v>0</v>
      </c>
      <c r="G112" s="14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14">
        <f t="shared" si="42"/>
        <v>11220236.500000002</v>
      </c>
      <c r="O112" s="3">
        <v>10702923.800000001</v>
      </c>
      <c r="P112" s="3">
        <v>108110.3</v>
      </c>
      <c r="Q112" s="3">
        <v>409202.4</v>
      </c>
      <c r="R112" s="14">
        <f t="shared" si="43"/>
        <v>11028829.700000001</v>
      </c>
      <c r="S112" s="3">
        <v>10515326</v>
      </c>
      <c r="T112" s="3">
        <v>106215.4</v>
      </c>
      <c r="U112" s="3">
        <v>407288.3</v>
      </c>
      <c r="V112" s="14">
        <f t="shared" si="44"/>
        <v>10341184.199999999</v>
      </c>
      <c r="W112" s="3">
        <v>10037384.699999999</v>
      </c>
      <c r="X112" s="3">
        <v>101387.7</v>
      </c>
      <c r="Y112" s="3">
        <v>202411.8</v>
      </c>
      <c r="Z112" s="14">
        <f t="shared" si="45"/>
        <v>100000</v>
      </c>
      <c r="AA112" s="3"/>
      <c r="AB112" s="3"/>
      <c r="AC112" s="3">
        <v>100000</v>
      </c>
      <c r="AD112" s="14">
        <v>0</v>
      </c>
      <c r="AE112" s="14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14">
        <f t="shared" si="46"/>
        <v>11220236.500000002</v>
      </c>
      <c r="AM112" s="3">
        <v>10702923.800000001</v>
      </c>
      <c r="AN112" s="3">
        <v>108110.3</v>
      </c>
      <c r="AO112" s="3">
        <v>409202.4</v>
      </c>
      <c r="AP112" s="14">
        <f t="shared" si="47"/>
        <v>11028829.700000001</v>
      </c>
      <c r="AQ112" s="3">
        <v>10515326</v>
      </c>
      <c r="AR112" s="3">
        <v>106215.4</v>
      </c>
      <c r="AS112" s="3">
        <v>407288.3</v>
      </c>
      <c r="AT112" s="14">
        <f t="shared" si="48"/>
        <v>10341184.199999999</v>
      </c>
      <c r="AU112" s="3">
        <v>10037384.699999999</v>
      </c>
      <c r="AV112" s="3">
        <v>101387.7</v>
      </c>
      <c r="AW112" s="3">
        <v>202411.8</v>
      </c>
      <c r="AX112" s="14">
        <f t="shared" si="49"/>
        <v>100000</v>
      </c>
      <c r="AY112" s="3">
        <v>0</v>
      </c>
      <c r="AZ112" s="3">
        <v>0</v>
      </c>
      <c r="BA112" s="3">
        <v>100000</v>
      </c>
      <c r="BB112" s="3" t="s">
        <v>78</v>
      </c>
    </row>
    <row r="113" spans="1:54" ht="147" customHeight="1" x14ac:dyDescent="0.2">
      <c r="A113" s="25" t="s">
        <v>0</v>
      </c>
      <c r="B113" s="11" t="s">
        <v>456</v>
      </c>
      <c r="C113" s="26" t="s">
        <v>0</v>
      </c>
      <c r="D113" s="11" t="s">
        <v>287</v>
      </c>
      <c r="E113" s="11" t="s">
        <v>288</v>
      </c>
      <c r="F113" s="14" t="s">
        <v>0</v>
      </c>
      <c r="G113" s="14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14">
        <f t="shared" si="42"/>
        <v>10920236.500000002</v>
      </c>
      <c r="O113" s="3">
        <v>10702923.800000001</v>
      </c>
      <c r="P113" s="3">
        <v>108110.3</v>
      </c>
      <c r="Q113" s="3">
        <v>109202.4</v>
      </c>
      <c r="R113" s="14">
        <f t="shared" si="43"/>
        <v>10728829.700000001</v>
      </c>
      <c r="S113" s="3">
        <v>10515326</v>
      </c>
      <c r="T113" s="3">
        <v>106215.4</v>
      </c>
      <c r="U113" s="3">
        <v>107288.3</v>
      </c>
      <c r="V113" s="14">
        <f t="shared" si="44"/>
        <v>10241184.199999999</v>
      </c>
      <c r="W113" s="3">
        <v>10037384.699999999</v>
      </c>
      <c r="X113" s="3">
        <v>101387.7</v>
      </c>
      <c r="Y113" s="3">
        <v>102411.8</v>
      </c>
      <c r="Z113" s="14">
        <f t="shared" si="45"/>
        <v>0</v>
      </c>
      <c r="AA113" s="3"/>
      <c r="AB113" s="3"/>
      <c r="AC113" s="3"/>
      <c r="AD113" s="14">
        <v>0</v>
      </c>
      <c r="AE113" s="14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14">
        <f t="shared" si="46"/>
        <v>10920236.500000002</v>
      </c>
      <c r="AM113" s="3">
        <v>10702923.800000001</v>
      </c>
      <c r="AN113" s="3">
        <v>108110.3</v>
      </c>
      <c r="AO113" s="3">
        <v>109202.4</v>
      </c>
      <c r="AP113" s="14">
        <f t="shared" si="47"/>
        <v>10728829.700000001</v>
      </c>
      <c r="AQ113" s="3">
        <v>10515326</v>
      </c>
      <c r="AR113" s="3">
        <v>106215.4</v>
      </c>
      <c r="AS113" s="3">
        <v>107288.3</v>
      </c>
      <c r="AT113" s="14">
        <f t="shared" si="48"/>
        <v>10241184.199999999</v>
      </c>
      <c r="AU113" s="3">
        <v>10037384.699999999</v>
      </c>
      <c r="AV113" s="3">
        <v>101387.7</v>
      </c>
      <c r="AW113" s="3">
        <v>102411.8</v>
      </c>
      <c r="AX113" s="14">
        <f t="shared" si="49"/>
        <v>0</v>
      </c>
      <c r="AY113" s="3">
        <v>0</v>
      </c>
      <c r="AZ113" s="3">
        <v>0</v>
      </c>
      <c r="BA113" s="3">
        <v>0</v>
      </c>
      <c r="BB113" s="3" t="s">
        <v>0</v>
      </c>
    </row>
    <row r="114" spans="1:54" ht="360" x14ac:dyDescent="0.2">
      <c r="A114" s="10" t="s">
        <v>424</v>
      </c>
      <c r="B114" s="11" t="s">
        <v>295</v>
      </c>
      <c r="C114" s="11" t="s">
        <v>296</v>
      </c>
      <c r="D114" s="11" t="s">
        <v>297</v>
      </c>
      <c r="E114" s="11" t="s">
        <v>119</v>
      </c>
      <c r="F114" s="14" t="s">
        <v>0</v>
      </c>
      <c r="G114" s="14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14">
        <f t="shared" si="42"/>
        <v>6000000</v>
      </c>
      <c r="O114" s="3"/>
      <c r="P114" s="3"/>
      <c r="Q114" s="3">
        <v>6000000</v>
      </c>
      <c r="R114" s="14">
        <f t="shared" si="43"/>
        <v>100000</v>
      </c>
      <c r="S114" s="3"/>
      <c r="T114" s="3"/>
      <c r="U114" s="3">
        <v>100000</v>
      </c>
      <c r="V114" s="14">
        <f t="shared" si="44"/>
        <v>0</v>
      </c>
      <c r="W114" s="3"/>
      <c r="X114" s="3"/>
      <c r="Y114" s="3"/>
      <c r="Z114" s="14">
        <f t="shared" si="45"/>
        <v>0</v>
      </c>
      <c r="AA114" s="3"/>
      <c r="AB114" s="3"/>
      <c r="AC114" s="3"/>
      <c r="AD114" s="14">
        <v>0</v>
      </c>
      <c r="AE114" s="14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14">
        <f t="shared" si="46"/>
        <v>6000000</v>
      </c>
      <c r="AM114" s="3">
        <v>0</v>
      </c>
      <c r="AN114" s="3">
        <v>0</v>
      </c>
      <c r="AO114" s="3">
        <v>6000000</v>
      </c>
      <c r="AP114" s="14">
        <f t="shared" si="47"/>
        <v>100000</v>
      </c>
      <c r="AQ114" s="3">
        <v>0</v>
      </c>
      <c r="AR114" s="3">
        <v>0</v>
      </c>
      <c r="AS114" s="3">
        <v>100000</v>
      </c>
      <c r="AT114" s="14">
        <f t="shared" si="48"/>
        <v>0</v>
      </c>
      <c r="AU114" s="3">
        <v>0</v>
      </c>
      <c r="AV114" s="3">
        <v>0</v>
      </c>
      <c r="AW114" s="3">
        <v>0</v>
      </c>
      <c r="AX114" s="14">
        <f t="shared" si="49"/>
        <v>0</v>
      </c>
      <c r="AY114" s="3">
        <v>0</v>
      </c>
      <c r="AZ114" s="3">
        <v>0</v>
      </c>
      <c r="BA114" s="3">
        <v>0</v>
      </c>
      <c r="BB114" s="3" t="s">
        <v>78</v>
      </c>
    </row>
    <row r="115" spans="1:54" ht="45" x14ac:dyDescent="0.2">
      <c r="A115" s="10" t="s">
        <v>425</v>
      </c>
      <c r="B115" s="11" t="s">
        <v>298</v>
      </c>
      <c r="C115" s="11" t="s">
        <v>299</v>
      </c>
      <c r="D115" s="11" t="s">
        <v>95</v>
      </c>
      <c r="E115" s="11" t="s">
        <v>288</v>
      </c>
      <c r="F115" s="14" t="s">
        <v>0</v>
      </c>
      <c r="G115" s="14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14">
        <f t="shared" si="42"/>
        <v>150000</v>
      </c>
      <c r="O115" s="3"/>
      <c r="P115" s="3"/>
      <c r="Q115" s="3">
        <v>150000</v>
      </c>
      <c r="R115" s="14">
        <f t="shared" si="43"/>
        <v>150000</v>
      </c>
      <c r="S115" s="3"/>
      <c r="T115" s="3"/>
      <c r="U115" s="3">
        <v>150000</v>
      </c>
      <c r="V115" s="14">
        <f t="shared" si="44"/>
        <v>100000</v>
      </c>
      <c r="W115" s="3"/>
      <c r="X115" s="3"/>
      <c r="Y115" s="3">
        <v>100000</v>
      </c>
      <c r="Z115" s="14">
        <f t="shared" si="45"/>
        <v>100000</v>
      </c>
      <c r="AA115" s="3"/>
      <c r="AB115" s="3"/>
      <c r="AC115" s="3">
        <v>100000</v>
      </c>
      <c r="AD115" s="14">
        <v>0</v>
      </c>
      <c r="AE115" s="14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14">
        <f t="shared" si="46"/>
        <v>150000</v>
      </c>
      <c r="AM115" s="3">
        <v>0</v>
      </c>
      <c r="AN115" s="3">
        <v>0</v>
      </c>
      <c r="AO115" s="3">
        <v>150000</v>
      </c>
      <c r="AP115" s="14">
        <f t="shared" si="47"/>
        <v>150000</v>
      </c>
      <c r="AQ115" s="3">
        <v>0</v>
      </c>
      <c r="AR115" s="3">
        <v>0</v>
      </c>
      <c r="AS115" s="3">
        <v>150000</v>
      </c>
      <c r="AT115" s="14">
        <f t="shared" si="48"/>
        <v>100000</v>
      </c>
      <c r="AU115" s="3">
        <v>0</v>
      </c>
      <c r="AV115" s="3">
        <v>0</v>
      </c>
      <c r="AW115" s="3">
        <v>100000</v>
      </c>
      <c r="AX115" s="14">
        <f t="shared" si="49"/>
        <v>100000</v>
      </c>
      <c r="AY115" s="3">
        <v>0</v>
      </c>
      <c r="AZ115" s="3">
        <v>0</v>
      </c>
      <c r="BA115" s="3">
        <v>100000</v>
      </c>
      <c r="BB115" s="3" t="s">
        <v>78</v>
      </c>
    </row>
    <row r="116" spans="1:54" ht="22.5" x14ac:dyDescent="0.2">
      <c r="A116" s="10" t="s">
        <v>426</v>
      </c>
      <c r="B116" s="11" t="s">
        <v>300</v>
      </c>
      <c r="C116" s="11" t="s">
        <v>301</v>
      </c>
      <c r="D116" s="11" t="s">
        <v>24</v>
      </c>
      <c r="E116" s="11" t="s">
        <v>302</v>
      </c>
      <c r="F116" s="14" t="s">
        <v>0</v>
      </c>
      <c r="G116" s="14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14">
        <f t="shared" si="42"/>
        <v>50000</v>
      </c>
      <c r="O116" s="3"/>
      <c r="P116" s="3"/>
      <c r="Q116" s="3">
        <v>50000</v>
      </c>
      <c r="R116" s="14">
        <f t="shared" si="43"/>
        <v>50000</v>
      </c>
      <c r="S116" s="3"/>
      <c r="T116" s="3"/>
      <c r="U116" s="3">
        <v>50000</v>
      </c>
      <c r="V116" s="14">
        <f t="shared" si="44"/>
        <v>50000</v>
      </c>
      <c r="W116" s="3"/>
      <c r="X116" s="3"/>
      <c r="Y116" s="3">
        <v>50000</v>
      </c>
      <c r="Z116" s="14">
        <f t="shared" si="45"/>
        <v>50000</v>
      </c>
      <c r="AA116" s="3"/>
      <c r="AB116" s="3"/>
      <c r="AC116" s="3">
        <v>50000</v>
      </c>
      <c r="AD116" s="14">
        <v>0</v>
      </c>
      <c r="AE116" s="14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14">
        <f t="shared" si="46"/>
        <v>50000</v>
      </c>
      <c r="AM116" s="3">
        <v>0</v>
      </c>
      <c r="AN116" s="3">
        <v>0</v>
      </c>
      <c r="AO116" s="3">
        <v>50000</v>
      </c>
      <c r="AP116" s="14">
        <f t="shared" si="47"/>
        <v>50000</v>
      </c>
      <c r="AQ116" s="3">
        <v>0</v>
      </c>
      <c r="AR116" s="3">
        <v>0</v>
      </c>
      <c r="AS116" s="3">
        <v>50000</v>
      </c>
      <c r="AT116" s="14">
        <f t="shared" si="48"/>
        <v>50000</v>
      </c>
      <c r="AU116" s="3">
        <v>0</v>
      </c>
      <c r="AV116" s="3">
        <v>0</v>
      </c>
      <c r="AW116" s="3">
        <v>50000</v>
      </c>
      <c r="AX116" s="14">
        <f t="shared" si="49"/>
        <v>50000</v>
      </c>
      <c r="AY116" s="3">
        <v>0</v>
      </c>
      <c r="AZ116" s="3">
        <v>0</v>
      </c>
      <c r="BA116" s="3">
        <v>50000</v>
      </c>
      <c r="BB116" s="3" t="s">
        <v>78</v>
      </c>
    </row>
    <row r="117" spans="1:54" ht="45" x14ac:dyDescent="0.2">
      <c r="A117" s="10" t="s">
        <v>427</v>
      </c>
      <c r="B117" s="11" t="s">
        <v>303</v>
      </c>
      <c r="C117" s="11" t="s">
        <v>304</v>
      </c>
      <c r="D117" s="11" t="s">
        <v>99</v>
      </c>
      <c r="E117" s="11" t="s">
        <v>134</v>
      </c>
      <c r="F117" s="14" t="s">
        <v>0</v>
      </c>
      <c r="G117" s="14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14">
        <f t="shared" si="42"/>
        <v>150000</v>
      </c>
      <c r="O117" s="3"/>
      <c r="P117" s="3"/>
      <c r="Q117" s="3">
        <v>150000</v>
      </c>
      <c r="R117" s="14">
        <f t="shared" si="43"/>
        <v>150000</v>
      </c>
      <c r="S117" s="3"/>
      <c r="T117" s="3"/>
      <c r="U117" s="3">
        <v>150000</v>
      </c>
      <c r="V117" s="14">
        <f t="shared" si="44"/>
        <v>50000</v>
      </c>
      <c r="W117" s="3"/>
      <c r="X117" s="3"/>
      <c r="Y117" s="3">
        <v>50000</v>
      </c>
      <c r="Z117" s="14">
        <f t="shared" si="45"/>
        <v>50000</v>
      </c>
      <c r="AA117" s="3"/>
      <c r="AB117" s="3"/>
      <c r="AC117" s="3">
        <v>50000</v>
      </c>
      <c r="AD117" s="14">
        <v>0</v>
      </c>
      <c r="AE117" s="14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14">
        <f t="shared" si="46"/>
        <v>150000</v>
      </c>
      <c r="AM117" s="3">
        <v>0</v>
      </c>
      <c r="AN117" s="3">
        <v>0</v>
      </c>
      <c r="AO117" s="3">
        <v>150000</v>
      </c>
      <c r="AP117" s="14">
        <f t="shared" si="47"/>
        <v>150000</v>
      </c>
      <c r="AQ117" s="3">
        <v>0</v>
      </c>
      <c r="AR117" s="3">
        <v>0</v>
      </c>
      <c r="AS117" s="3">
        <v>150000</v>
      </c>
      <c r="AT117" s="14">
        <f t="shared" si="48"/>
        <v>50000</v>
      </c>
      <c r="AU117" s="3">
        <v>0</v>
      </c>
      <c r="AV117" s="3">
        <v>0</v>
      </c>
      <c r="AW117" s="3">
        <v>50000</v>
      </c>
      <c r="AX117" s="14">
        <f t="shared" si="49"/>
        <v>50000</v>
      </c>
      <c r="AY117" s="3">
        <v>0</v>
      </c>
      <c r="AZ117" s="3">
        <v>0</v>
      </c>
      <c r="BA117" s="3">
        <v>50000</v>
      </c>
      <c r="BB117" s="3" t="s">
        <v>78</v>
      </c>
    </row>
    <row r="118" spans="1:54" ht="191.25" x14ac:dyDescent="0.2">
      <c r="A118" s="10" t="s">
        <v>428</v>
      </c>
      <c r="B118" s="11" t="s">
        <v>305</v>
      </c>
      <c r="C118" s="11" t="s">
        <v>306</v>
      </c>
      <c r="D118" s="11" t="s">
        <v>118</v>
      </c>
      <c r="E118" s="11" t="s">
        <v>307</v>
      </c>
      <c r="F118" s="14" t="s">
        <v>0</v>
      </c>
      <c r="G118" s="14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14">
        <f t="shared" si="42"/>
        <v>10000</v>
      </c>
      <c r="O118" s="3"/>
      <c r="P118" s="3"/>
      <c r="Q118" s="3">
        <v>10000</v>
      </c>
      <c r="R118" s="14">
        <f t="shared" si="43"/>
        <v>0</v>
      </c>
      <c r="S118" s="3"/>
      <c r="T118" s="3"/>
      <c r="U118" s="3"/>
      <c r="V118" s="14">
        <f t="shared" si="44"/>
        <v>0</v>
      </c>
      <c r="W118" s="3"/>
      <c r="X118" s="3"/>
      <c r="Y118" s="3"/>
      <c r="Z118" s="14">
        <f t="shared" si="45"/>
        <v>0</v>
      </c>
      <c r="AA118" s="3"/>
      <c r="AB118" s="3"/>
      <c r="AC118" s="3"/>
      <c r="AD118" s="14">
        <v>0</v>
      </c>
      <c r="AE118" s="14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14">
        <f t="shared" si="46"/>
        <v>10000</v>
      </c>
      <c r="AM118" s="3">
        <v>0</v>
      </c>
      <c r="AN118" s="3">
        <v>0</v>
      </c>
      <c r="AO118" s="3">
        <v>10000</v>
      </c>
      <c r="AP118" s="14">
        <f t="shared" si="47"/>
        <v>0</v>
      </c>
      <c r="AQ118" s="3">
        <v>0</v>
      </c>
      <c r="AR118" s="3">
        <v>0</v>
      </c>
      <c r="AS118" s="3"/>
      <c r="AT118" s="14">
        <f t="shared" si="48"/>
        <v>0</v>
      </c>
      <c r="AU118" s="3">
        <v>0</v>
      </c>
      <c r="AV118" s="3">
        <v>0</v>
      </c>
      <c r="AW118" s="3">
        <v>0</v>
      </c>
      <c r="AX118" s="14">
        <f t="shared" si="49"/>
        <v>0</v>
      </c>
      <c r="AY118" s="3">
        <v>0</v>
      </c>
      <c r="AZ118" s="3">
        <v>0</v>
      </c>
      <c r="BA118" s="3">
        <v>0</v>
      </c>
      <c r="BB118" s="3" t="s">
        <v>78</v>
      </c>
    </row>
    <row r="119" spans="1:54" ht="78.75" x14ac:dyDescent="0.2">
      <c r="A119" s="10" t="s">
        <v>429</v>
      </c>
      <c r="B119" s="11" t="s">
        <v>308</v>
      </c>
      <c r="C119" s="11" t="s">
        <v>309</v>
      </c>
      <c r="D119" s="11" t="s">
        <v>118</v>
      </c>
      <c r="E119" s="11" t="s">
        <v>119</v>
      </c>
      <c r="F119" s="14" t="s">
        <v>0</v>
      </c>
      <c r="G119" s="14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14">
        <f t="shared" si="42"/>
        <v>132000</v>
      </c>
      <c r="O119" s="3"/>
      <c r="P119" s="3"/>
      <c r="Q119" s="3">
        <v>132000</v>
      </c>
      <c r="R119" s="14">
        <f t="shared" si="43"/>
        <v>132000</v>
      </c>
      <c r="S119" s="3"/>
      <c r="T119" s="3"/>
      <c r="U119" s="3">
        <v>132000</v>
      </c>
      <c r="V119" s="14">
        <f t="shared" si="44"/>
        <v>132000</v>
      </c>
      <c r="W119" s="3"/>
      <c r="X119" s="3"/>
      <c r="Y119" s="3">
        <v>132000</v>
      </c>
      <c r="Z119" s="14">
        <f t="shared" si="45"/>
        <v>132000</v>
      </c>
      <c r="AA119" s="3"/>
      <c r="AB119" s="3"/>
      <c r="AC119" s="3">
        <v>132000</v>
      </c>
      <c r="AD119" s="14">
        <v>0</v>
      </c>
      <c r="AE119" s="14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14">
        <f t="shared" si="46"/>
        <v>132000</v>
      </c>
      <c r="AM119" s="3">
        <v>0</v>
      </c>
      <c r="AN119" s="3">
        <v>0</v>
      </c>
      <c r="AO119" s="3">
        <v>132000</v>
      </c>
      <c r="AP119" s="14">
        <f t="shared" si="47"/>
        <v>132000</v>
      </c>
      <c r="AQ119" s="3">
        <v>0</v>
      </c>
      <c r="AR119" s="3">
        <v>0</v>
      </c>
      <c r="AS119" s="3">
        <v>132000</v>
      </c>
      <c r="AT119" s="14">
        <f t="shared" si="48"/>
        <v>132000</v>
      </c>
      <c r="AU119" s="3">
        <v>0</v>
      </c>
      <c r="AV119" s="3">
        <v>0</v>
      </c>
      <c r="AW119" s="3">
        <v>132000</v>
      </c>
      <c r="AX119" s="14">
        <f t="shared" si="49"/>
        <v>132000</v>
      </c>
      <c r="AY119" s="3">
        <v>0</v>
      </c>
      <c r="AZ119" s="3">
        <v>0</v>
      </c>
      <c r="BA119" s="3">
        <v>132000</v>
      </c>
      <c r="BB119" s="3" t="s">
        <v>78</v>
      </c>
    </row>
    <row r="120" spans="1:54" ht="78.75" x14ac:dyDescent="0.2">
      <c r="A120" s="10" t="s">
        <v>377</v>
      </c>
      <c r="B120" s="11" t="s">
        <v>310</v>
      </c>
      <c r="C120" s="11" t="s">
        <v>311</v>
      </c>
      <c r="D120" s="11" t="s">
        <v>23</v>
      </c>
      <c r="E120" s="11" t="s">
        <v>157</v>
      </c>
      <c r="F120" s="14" t="s">
        <v>0</v>
      </c>
      <c r="G120" s="14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14">
        <f t="shared" si="42"/>
        <v>23121537.460000001</v>
      </c>
      <c r="O120" s="3"/>
      <c r="P120" s="3"/>
      <c r="Q120" s="3">
        <v>23121537.460000001</v>
      </c>
      <c r="R120" s="14">
        <f t="shared" si="43"/>
        <v>15271400</v>
      </c>
      <c r="S120" s="3"/>
      <c r="T120" s="3"/>
      <c r="U120" s="3">
        <v>15271400</v>
      </c>
      <c r="V120" s="14">
        <f t="shared" si="44"/>
        <v>15071400</v>
      </c>
      <c r="W120" s="3"/>
      <c r="X120" s="3"/>
      <c r="Y120" s="3">
        <v>15071400</v>
      </c>
      <c r="Z120" s="14">
        <f t="shared" si="45"/>
        <v>15071400</v>
      </c>
      <c r="AA120" s="3"/>
      <c r="AB120" s="3"/>
      <c r="AC120" s="3">
        <v>15071400</v>
      </c>
      <c r="AD120" s="14">
        <v>0</v>
      </c>
      <c r="AE120" s="14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14">
        <f t="shared" si="46"/>
        <v>20927537.460000001</v>
      </c>
      <c r="AM120" s="3">
        <v>0</v>
      </c>
      <c r="AN120" s="3">
        <v>0</v>
      </c>
      <c r="AO120" s="3">
        <v>20927537.460000001</v>
      </c>
      <c r="AP120" s="14">
        <f t="shared" si="47"/>
        <v>15071400</v>
      </c>
      <c r="AQ120" s="3">
        <v>0</v>
      </c>
      <c r="AR120" s="3">
        <v>0</v>
      </c>
      <c r="AS120" s="3">
        <v>15071400</v>
      </c>
      <c r="AT120" s="14">
        <f t="shared" si="48"/>
        <v>14871400</v>
      </c>
      <c r="AU120" s="3">
        <v>0</v>
      </c>
      <c r="AV120" s="3">
        <v>0</v>
      </c>
      <c r="AW120" s="3">
        <v>14871400</v>
      </c>
      <c r="AX120" s="14">
        <f t="shared" si="49"/>
        <v>14871400</v>
      </c>
      <c r="AY120" s="3">
        <v>0</v>
      </c>
      <c r="AZ120" s="3">
        <v>0</v>
      </c>
      <c r="BA120" s="3">
        <v>14871400</v>
      </c>
      <c r="BB120" s="3" t="s">
        <v>78</v>
      </c>
    </row>
    <row r="121" spans="1:54" ht="78.75" x14ac:dyDescent="0.2">
      <c r="A121" s="10" t="s">
        <v>378</v>
      </c>
      <c r="B121" s="11" t="s">
        <v>312</v>
      </c>
      <c r="C121" s="11" t="s">
        <v>313</v>
      </c>
      <c r="D121" s="11" t="s">
        <v>23</v>
      </c>
      <c r="E121" s="11" t="s">
        <v>157</v>
      </c>
      <c r="F121" s="14" t="s">
        <v>0</v>
      </c>
      <c r="G121" s="14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14">
        <f t="shared" si="42"/>
        <v>24297700</v>
      </c>
      <c r="O121" s="3"/>
      <c r="P121" s="3"/>
      <c r="Q121" s="3">
        <v>24297700</v>
      </c>
      <c r="R121" s="14">
        <f t="shared" si="43"/>
        <v>27955900</v>
      </c>
      <c r="S121" s="3"/>
      <c r="T121" s="3"/>
      <c r="U121" s="3">
        <v>27955900</v>
      </c>
      <c r="V121" s="14">
        <f t="shared" si="44"/>
        <v>27955900</v>
      </c>
      <c r="W121" s="3"/>
      <c r="X121" s="3"/>
      <c r="Y121" s="3">
        <v>27955900</v>
      </c>
      <c r="Z121" s="14">
        <f t="shared" si="45"/>
        <v>27955900</v>
      </c>
      <c r="AA121" s="3"/>
      <c r="AB121" s="3"/>
      <c r="AC121" s="3">
        <v>27955900</v>
      </c>
      <c r="AD121" s="14">
        <v>0</v>
      </c>
      <c r="AE121" s="14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14">
        <f t="shared" si="46"/>
        <v>24297700</v>
      </c>
      <c r="AM121" s="3">
        <v>0</v>
      </c>
      <c r="AN121" s="3">
        <v>0</v>
      </c>
      <c r="AO121" s="3">
        <v>24297700</v>
      </c>
      <c r="AP121" s="14">
        <f t="shared" si="47"/>
        <v>27955900</v>
      </c>
      <c r="AQ121" s="3">
        <v>0</v>
      </c>
      <c r="AR121" s="3">
        <v>0</v>
      </c>
      <c r="AS121" s="3">
        <v>27955900</v>
      </c>
      <c r="AT121" s="14">
        <f t="shared" si="48"/>
        <v>27955900</v>
      </c>
      <c r="AU121" s="3">
        <v>0</v>
      </c>
      <c r="AV121" s="3">
        <v>0</v>
      </c>
      <c r="AW121" s="3">
        <v>27955900</v>
      </c>
      <c r="AX121" s="14">
        <f t="shared" si="49"/>
        <v>27955900</v>
      </c>
      <c r="AY121" s="3">
        <v>0</v>
      </c>
      <c r="AZ121" s="3">
        <v>0</v>
      </c>
      <c r="BA121" s="3">
        <v>27955900</v>
      </c>
      <c r="BB121" s="3" t="s">
        <v>78</v>
      </c>
    </row>
    <row r="122" spans="1:54" ht="180" x14ac:dyDescent="0.2">
      <c r="A122" s="10" t="s">
        <v>379</v>
      </c>
      <c r="B122" s="11" t="s">
        <v>314</v>
      </c>
      <c r="C122" s="11" t="s">
        <v>315</v>
      </c>
      <c r="D122" s="11" t="s">
        <v>23</v>
      </c>
      <c r="E122" s="11" t="s">
        <v>316</v>
      </c>
      <c r="F122" s="14" t="s">
        <v>0</v>
      </c>
      <c r="G122" s="14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14">
        <f t="shared" si="42"/>
        <v>23204300</v>
      </c>
      <c r="O122" s="3"/>
      <c r="P122" s="3"/>
      <c r="Q122" s="3">
        <v>23204300</v>
      </c>
      <c r="R122" s="14">
        <f t="shared" si="43"/>
        <v>20875800</v>
      </c>
      <c r="S122" s="3"/>
      <c r="T122" s="3"/>
      <c r="U122" s="3">
        <v>20875800</v>
      </c>
      <c r="V122" s="14">
        <f t="shared" si="44"/>
        <v>20299500</v>
      </c>
      <c r="W122" s="3"/>
      <c r="X122" s="3"/>
      <c r="Y122" s="3">
        <v>20299500</v>
      </c>
      <c r="Z122" s="14">
        <f t="shared" si="45"/>
        <v>20299500</v>
      </c>
      <c r="AA122" s="3"/>
      <c r="AB122" s="3"/>
      <c r="AC122" s="3">
        <v>20299500</v>
      </c>
      <c r="AD122" s="14">
        <v>0</v>
      </c>
      <c r="AE122" s="14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14">
        <f t="shared" si="46"/>
        <v>22571700</v>
      </c>
      <c r="AM122" s="3">
        <v>0</v>
      </c>
      <c r="AN122" s="3">
        <v>0</v>
      </c>
      <c r="AO122" s="16">
        <v>22571700</v>
      </c>
      <c r="AP122" s="14">
        <f t="shared" si="47"/>
        <v>20875800</v>
      </c>
      <c r="AQ122" s="3">
        <v>0</v>
      </c>
      <c r="AR122" s="3">
        <v>0</v>
      </c>
      <c r="AS122" s="3">
        <v>20875800</v>
      </c>
      <c r="AT122" s="14">
        <f t="shared" si="48"/>
        <v>20299500</v>
      </c>
      <c r="AU122" s="3">
        <v>0</v>
      </c>
      <c r="AV122" s="3">
        <v>0</v>
      </c>
      <c r="AW122" s="3">
        <v>20299500</v>
      </c>
      <c r="AX122" s="14">
        <f t="shared" si="49"/>
        <v>20299500</v>
      </c>
      <c r="AY122" s="3">
        <v>0</v>
      </c>
      <c r="AZ122" s="3">
        <v>0</v>
      </c>
      <c r="BA122" s="3">
        <v>20299500</v>
      </c>
      <c r="BB122" s="3" t="s">
        <v>78</v>
      </c>
    </row>
    <row r="123" spans="1:54" ht="56.25" x14ac:dyDescent="0.2">
      <c r="A123" s="10" t="s">
        <v>380</v>
      </c>
      <c r="B123" s="11" t="s">
        <v>317</v>
      </c>
      <c r="C123" s="11" t="s">
        <v>318</v>
      </c>
      <c r="D123" s="11" t="s">
        <v>168</v>
      </c>
      <c r="E123" s="11" t="s">
        <v>80</v>
      </c>
      <c r="F123" s="14" t="s">
        <v>0</v>
      </c>
      <c r="G123" s="14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14">
        <f t="shared" si="42"/>
        <v>4348661</v>
      </c>
      <c r="O123" s="3"/>
      <c r="P123" s="3"/>
      <c r="Q123" s="3">
        <v>4348661</v>
      </c>
      <c r="R123" s="14">
        <f t="shared" si="43"/>
        <v>4348661</v>
      </c>
      <c r="S123" s="3"/>
      <c r="T123" s="3"/>
      <c r="U123" s="3">
        <v>4348661</v>
      </c>
      <c r="V123" s="14">
        <f t="shared" si="44"/>
        <v>4031208.9</v>
      </c>
      <c r="W123" s="3"/>
      <c r="X123" s="3"/>
      <c r="Y123" s="3">
        <v>4031208.9</v>
      </c>
      <c r="Z123" s="14">
        <f t="shared" si="45"/>
        <v>4031208.9</v>
      </c>
      <c r="AA123" s="3"/>
      <c r="AB123" s="3"/>
      <c r="AC123" s="3">
        <v>4031208.9</v>
      </c>
      <c r="AD123" s="14">
        <v>0</v>
      </c>
      <c r="AE123" s="14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14">
        <f t="shared" si="46"/>
        <v>4348661</v>
      </c>
      <c r="AM123" s="3">
        <v>0</v>
      </c>
      <c r="AN123" s="3">
        <v>0</v>
      </c>
      <c r="AO123" s="3">
        <v>4348661</v>
      </c>
      <c r="AP123" s="14">
        <f t="shared" si="47"/>
        <v>4348661</v>
      </c>
      <c r="AQ123" s="3">
        <v>0</v>
      </c>
      <c r="AR123" s="3">
        <v>0</v>
      </c>
      <c r="AS123" s="3">
        <v>4348661</v>
      </c>
      <c r="AT123" s="14">
        <f t="shared" si="48"/>
        <v>4031208.9</v>
      </c>
      <c r="AU123" s="3">
        <v>0</v>
      </c>
      <c r="AV123" s="3">
        <v>0</v>
      </c>
      <c r="AW123" s="3">
        <v>4031208.9</v>
      </c>
      <c r="AX123" s="14">
        <f t="shared" si="49"/>
        <v>4031208.9</v>
      </c>
      <c r="AY123" s="3">
        <v>0</v>
      </c>
      <c r="AZ123" s="3">
        <v>0</v>
      </c>
      <c r="BA123" s="3">
        <v>4031208.9</v>
      </c>
      <c r="BB123" s="3" t="s">
        <v>78</v>
      </c>
    </row>
    <row r="124" spans="1:54" ht="33.75" x14ac:dyDescent="0.2">
      <c r="A124" s="10" t="s">
        <v>384</v>
      </c>
      <c r="B124" s="11" t="s">
        <v>319</v>
      </c>
      <c r="C124" s="11" t="s">
        <v>320</v>
      </c>
      <c r="D124" s="11" t="s">
        <v>176</v>
      </c>
      <c r="E124" s="11" t="s">
        <v>180</v>
      </c>
      <c r="F124" s="14" t="s">
        <v>0</v>
      </c>
      <c r="G124" s="14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14">
        <f t="shared" si="42"/>
        <v>15117</v>
      </c>
      <c r="O124" s="3">
        <v>15117</v>
      </c>
      <c r="P124" s="3"/>
      <c r="Q124" s="3"/>
      <c r="R124" s="14">
        <f t="shared" si="43"/>
        <v>103449</v>
      </c>
      <c r="S124" s="3">
        <v>103449</v>
      </c>
      <c r="T124" s="3"/>
      <c r="U124" s="3"/>
      <c r="V124" s="14">
        <f t="shared" si="44"/>
        <v>6105</v>
      </c>
      <c r="W124" s="3">
        <v>6105</v>
      </c>
      <c r="X124" s="3"/>
      <c r="Y124" s="3"/>
      <c r="Z124" s="14">
        <f t="shared" si="45"/>
        <v>6105</v>
      </c>
      <c r="AA124" s="3">
        <v>6105</v>
      </c>
      <c r="AB124" s="3"/>
      <c r="AC124" s="3"/>
      <c r="AD124" s="14">
        <v>0</v>
      </c>
      <c r="AE124" s="14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14">
        <f t="shared" si="46"/>
        <v>15117</v>
      </c>
      <c r="AM124" s="3">
        <v>15117</v>
      </c>
      <c r="AN124" s="3">
        <v>0</v>
      </c>
      <c r="AO124" s="3">
        <v>0</v>
      </c>
      <c r="AP124" s="14">
        <f t="shared" si="47"/>
        <v>103449</v>
      </c>
      <c r="AQ124" s="3">
        <v>103449</v>
      </c>
      <c r="AR124" s="3">
        <v>0</v>
      </c>
      <c r="AS124" s="3">
        <v>0</v>
      </c>
      <c r="AT124" s="14">
        <f t="shared" si="48"/>
        <v>6105</v>
      </c>
      <c r="AU124" s="3">
        <v>6105</v>
      </c>
      <c r="AV124" s="3">
        <v>0</v>
      </c>
      <c r="AW124" s="3">
        <v>0</v>
      </c>
      <c r="AX124" s="14">
        <f t="shared" si="49"/>
        <v>6105</v>
      </c>
      <c r="AY124" s="3">
        <v>6105</v>
      </c>
      <c r="AZ124" s="3">
        <v>0</v>
      </c>
      <c r="BA124" s="3">
        <v>0</v>
      </c>
      <c r="BB124" s="3" t="s">
        <v>78</v>
      </c>
    </row>
    <row r="125" spans="1:54" x14ac:dyDescent="0.2">
      <c r="A125" s="25" t="s">
        <v>401</v>
      </c>
      <c r="B125" s="11" t="s">
        <v>321</v>
      </c>
      <c r="C125" s="26" t="s">
        <v>322</v>
      </c>
      <c r="D125" s="11" t="s">
        <v>176</v>
      </c>
      <c r="E125" s="11" t="s">
        <v>226</v>
      </c>
      <c r="F125" s="14" t="s">
        <v>0</v>
      </c>
      <c r="G125" s="14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14">
        <f t="shared" si="42"/>
        <v>932776</v>
      </c>
      <c r="O125" s="3">
        <v>932776</v>
      </c>
      <c r="P125" s="3"/>
      <c r="Q125" s="3"/>
      <c r="R125" s="14">
        <f t="shared" si="43"/>
        <v>942106</v>
      </c>
      <c r="S125" s="3">
        <v>942106</v>
      </c>
      <c r="T125" s="3"/>
      <c r="U125" s="3"/>
      <c r="V125" s="14">
        <f t="shared" si="44"/>
        <v>978115</v>
      </c>
      <c r="W125" s="3">
        <v>978115</v>
      </c>
      <c r="X125" s="3"/>
      <c r="Y125" s="3"/>
      <c r="Z125" s="14">
        <f t="shared" si="45"/>
        <v>978115</v>
      </c>
      <c r="AA125" s="3">
        <v>978115</v>
      </c>
      <c r="AB125" s="3"/>
      <c r="AC125" s="3"/>
      <c r="AD125" s="14">
        <v>0</v>
      </c>
      <c r="AE125" s="14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14">
        <f t="shared" si="46"/>
        <v>932776</v>
      </c>
      <c r="AM125" s="3">
        <v>932776</v>
      </c>
      <c r="AN125" s="3">
        <v>0</v>
      </c>
      <c r="AO125" s="3">
        <v>0</v>
      </c>
      <c r="AP125" s="14">
        <f t="shared" si="47"/>
        <v>942106</v>
      </c>
      <c r="AQ125" s="3">
        <v>942106</v>
      </c>
      <c r="AR125" s="3">
        <v>0</v>
      </c>
      <c r="AS125" s="3">
        <v>0</v>
      </c>
      <c r="AT125" s="14">
        <f t="shared" si="48"/>
        <v>978115</v>
      </c>
      <c r="AU125" s="3">
        <v>978115</v>
      </c>
      <c r="AV125" s="3">
        <v>0</v>
      </c>
      <c r="AW125" s="3">
        <v>0</v>
      </c>
      <c r="AX125" s="14">
        <f t="shared" si="49"/>
        <v>978115</v>
      </c>
      <c r="AY125" s="3">
        <v>978115</v>
      </c>
      <c r="AZ125" s="3">
        <v>0</v>
      </c>
      <c r="BA125" s="3">
        <v>0</v>
      </c>
      <c r="BB125" s="3" t="s">
        <v>78</v>
      </c>
    </row>
    <row r="126" spans="1:54" x14ac:dyDescent="0.2">
      <c r="A126" s="25" t="s">
        <v>0</v>
      </c>
      <c r="B126" s="11" t="s">
        <v>321</v>
      </c>
      <c r="C126" s="26" t="s">
        <v>0</v>
      </c>
      <c r="D126" s="11" t="s">
        <v>176</v>
      </c>
      <c r="E126" s="11" t="s">
        <v>226</v>
      </c>
      <c r="F126" s="14" t="s">
        <v>0</v>
      </c>
      <c r="G126" s="14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14">
        <f t="shared" si="42"/>
        <v>932776</v>
      </c>
      <c r="O126" s="3">
        <v>932776</v>
      </c>
      <c r="P126" s="3"/>
      <c r="Q126" s="3"/>
      <c r="R126" s="14">
        <f t="shared" si="43"/>
        <v>942106</v>
      </c>
      <c r="S126" s="3">
        <v>942106</v>
      </c>
      <c r="T126" s="3"/>
      <c r="U126" s="3"/>
      <c r="V126" s="14">
        <f t="shared" si="44"/>
        <v>978115</v>
      </c>
      <c r="W126" s="3">
        <v>978115</v>
      </c>
      <c r="X126" s="3"/>
      <c r="Y126" s="3"/>
      <c r="Z126" s="14">
        <f t="shared" si="45"/>
        <v>978115</v>
      </c>
      <c r="AA126" s="3">
        <v>978115</v>
      </c>
      <c r="AB126" s="3"/>
      <c r="AC126" s="3"/>
      <c r="AD126" s="14">
        <v>0</v>
      </c>
      <c r="AE126" s="14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14">
        <f t="shared" si="46"/>
        <v>932776</v>
      </c>
      <c r="AM126" s="3">
        <v>932776</v>
      </c>
      <c r="AN126" s="3">
        <v>0</v>
      </c>
      <c r="AO126" s="3">
        <v>0</v>
      </c>
      <c r="AP126" s="14">
        <f t="shared" si="47"/>
        <v>942106</v>
      </c>
      <c r="AQ126" s="3">
        <v>942106</v>
      </c>
      <c r="AR126" s="3">
        <v>0</v>
      </c>
      <c r="AS126" s="3">
        <v>0</v>
      </c>
      <c r="AT126" s="14">
        <f t="shared" si="48"/>
        <v>978115</v>
      </c>
      <c r="AU126" s="3">
        <v>978115</v>
      </c>
      <c r="AV126" s="3">
        <v>0</v>
      </c>
      <c r="AW126" s="3">
        <v>0</v>
      </c>
      <c r="AX126" s="14">
        <f t="shared" si="49"/>
        <v>978115</v>
      </c>
      <c r="AY126" s="3">
        <v>978115</v>
      </c>
      <c r="AZ126" s="3">
        <v>0</v>
      </c>
      <c r="BA126" s="3">
        <v>0</v>
      </c>
      <c r="BB126" s="3" t="s">
        <v>0</v>
      </c>
    </row>
    <row r="127" spans="1:54" x14ac:dyDescent="0.2">
      <c r="A127" s="25" t="s">
        <v>385</v>
      </c>
      <c r="B127" s="11" t="s">
        <v>323</v>
      </c>
      <c r="C127" s="26" t="s">
        <v>324</v>
      </c>
      <c r="D127" s="11" t="s">
        <v>176</v>
      </c>
      <c r="E127" s="11" t="s">
        <v>141</v>
      </c>
      <c r="F127" s="14" t="s">
        <v>0</v>
      </c>
      <c r="G127" s="14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14">
        <f t="shared" si="42"/>
        <v>383045.4</v>
      </c>
      <c r="O127" s="3">
        <v>383045.4</v>
      </c>
      <c r="P127" s="3"/>
      <c r="Q127" s="3"/>
      <c r="R127" s="14">
        <f t="shared" si="43"/>
        <v>417641.5</v>
      </c>
      <c r="S127" s="3">
        <v>417641.5</v>
      </c>
      <c r="T127" s="3"/>
      <c r="U127" s="3"/>
      <c r="V127" s="14">
        <f t="shared" si="44"/>
        <v>417641.5</v>
      </c>
      <c r="W127" s="3">
        <v>417641.5</v>
      </c>
      <c r="X127" s="3"/>
      <c r="Y127" s="3"/>
      <c r="Z127" s="14">
        <f t="shared" si="45"/>
        <v>417641.5</v>
      </c>
      <c r="AA127" s="3">
        <v>417641.5</v>
      </c>
      <c r="AB127" s="3"/>
      <c r="AC127" s="3"/>
      <c r="AD127" s="14">
        <v>0</v>
      </c>
      <c r="AE127" s="14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14">
        <f t="shared" si="46"/>
        <v>383045.4</v>
      </c>
      <c r="AM127" s="3">
        <v>383045.4</v>
      </c>
      <c r="AN127" s="3">
        <v>0</v>
      </c>
      <c r="AO127" s="3">
        <v>0</v>
      </c>
      <c r="AP127" s="14">
        <f t="shared" si="47"/>
        <v>417641.5</v>
      </c>
      <c r="AQ127" s="3">
        <v>417641.5</v>
      </c>
      <c r="AR127" s="3">
        <v>0</v>
      </c>
      <c r="AS127" s="3">
        <v>0</v>
      </c>
      <c r="AT127" s="14">
        <f t="shared" si="48"/>
        <v>417641.5</v>
      </c>
      <c r="AU127" s="3">
        <v>417641.5</v>
      </c>
      <c r="AV127" s="3">
        <v>0</v>
      </c>
      <c r="AW127" s="3">
        <v>0</v>
      </c>
      <c r="AX127" s="14">
        <f t="shared" si="49"/>
        <v>417641.5</v>
      </c>
      <c r="AY127" s="3">
        <v>417641.5</v>
      </c>
      <c r="AZ127" s="3">
        <v>0</v>
      </c>
      <c r="BA127" s="3">
        <v>0</v>
      </c>
      <c r="BB127" s="3" t="s">
        <v>78</v>
      </c>
    </row>
    <row r="128" spans="1:54" x14ac:dyDescent="0.2">
      <c r="A128" s="25" t="s">
        <v>0</v>
      </c>
      <c r="B128" s="11" t="s">
        <v>323</v>
      </c>
      <c r="C128" s="26" t="s">
        <v>0</v>
      </c>
      <c r="D128" s="11" t="s">
        <v>176</v>
      </c>
      <c r="E128" s="11" t="s">
        <v>141</v>
      </c>
      <c r="F128" s="14" t="s">
        <v>0</v>
      </c>
      <c r="G128" s="14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14">
        <f t="shared" si="42"/>
        <v>383045.4</v>
      </c>
      <c r="O128" s="3">
        <v>383045.4</v>
      </c>
      <c r="P128" s="3"/>
      <c r="Q128" s="3"/>
      <c r="R128" s="14">
        <f t="shared" si="43"/>
        <v>417641.5</v>
      </c>
      <c r="S128" s="3">
        <v>417641.5</v>
      </c>
      <c r="T128" s="3"/>
      <c r="U128" s="3"/>
      <c r="V128" s="14">
        <f t="shared" si="44"/>
        <v>417641.5</v>
      </c>
      <c r="W128" s="3">
        <v>417641.5</v>
      </c>
      <c r="X128" s="3"/>
      <c r="Y128" s="3"/>
      <c r="Z128" s="14">
        <f t="shared" si="45"/>
        <v>417641.5</v>
      </c>
      <c r="AA128" s="3">
        <v>417641.5</v>
      </c>
      <c r="AB128" s="3"/>
      <c r="AC128" s="3"/>
      <c r="AD128" s="14">
        <v>0</v>
      </c>
      <c r="AE128" s="14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14">
        <f t="shared" si="46"/>
        <v>383045.4</v>
      </c>
      <c r="AM128" s="3">
        <v>383045.4</v>
      </c>
      <c r="AN128" s="3">
        <v>0</v>
      </c>
      <c r="AO128" s="3">
        <v>0</v>
      </c>
      <c r="AP128" s="14">
        <f t="shared" si="47"/>
        <v>417641.5</v>
      </c>
      <c r="AQ128" s="3">
        <v>417641.5</v>
      </c>
      <c r="AR128" s="3">
        <v>0</v>
      </c>
      <c r="AS128" s="3">
        <v>0</v>
      </c>
      <c r="AT128" s="14">
        <f t="shared" si="48"/>
        <v>417641.5</v>
      </c>
      <c r="AU128" s="3">
        <v>417641.5</v>
      </c>
      <c r="AV128" s="3">
        <v>0</v>
      </c>
      <c r="AW128" s="3">
        <v>0</v>
      </c>
      <c r="AX128" s="14">
        <f t="shared" si="49"/>
        <v>417641.5</v>
      </c>
      <c r="AY128" s="3">
        <v>417641.5</v>
      </c>
      <c r="AZ128" s="3">
        <v>0</v>
      </c>
      <c r="BA128" s="3">
        <v>0</v>
      </c>
      <c r="BB128" s="3" t="s">
        <v>0</v>
      </c>
    </row>
    <row r="129" spans="1:54" x14ac:dyDescent="0.2">
      <c r="A129" s="25" t="s">
        <v>430</v>
      </c>
      <c r="B129" s="11" t="s">
        <v>325</v>
      </c>
      <c r="C129" s="26" t="s">
        <v>326</v>
      </c>
      <c r="D129" s="11" t="s">
        <v>176</v>
      </c>
      <c r="E129" s="11" t="s">
        <v>119</v>
      </c>
      <c r="F129" s="14" t="s">
        <v>0</v>
      </c>
      <c r="G129" s="14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14">
        <f t="shared" si="42"/>
        <v>464805</v>
      </c>
      <c r="O129" s="3">
        <v>464805</v>
      </c>
      <c r="P129" s="3"/>
      <c r="Q129" s="3"/>
      <c r="R129" s="14">
        <f t="shared" si="43"/>
        <v>0</v>
      </c>
      <c r="S129" s="3"/>
      <c r="T129" s="3"/>
      <c r="U129" s="3"/>
      <c r="V129" s="14">
        <f t="shared" si="44"/>
        <v>0</v>
      </c>
      <c r="W129" s="3"/>
      <c r="X129" s="3"/>
      <c r="Y129" s="3"/>
      <c r="Z129" s="14">
        <f t="shared" si="45"/>
        <v>0</v>
      </c>
      <c r="AA129" s="3"/>
      <c r="AB129" s="3"/>
      <c r="AC129" s="3"/>
      <c r="AD129" s="14">
        <v>0</v>
      </c>
      <c r="AE129" s="14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14">
        <f t="shared" si="46"/>
        <v>464805</v>
      </c>
      <c r="AM129" s="3">
        <v>464805</v>
      </c>
      <c r="AN129" s="3">
        <v>0</v>
      </c>
      <c r="AO129" s="3">
        <v>0</v>
      </c>
      <c r="AP129" s="14">
        <f t="shared" si="47"/>
        <v>0</v>
      </c>
      <c r="AQ129" s="3">
        <v>0</v>
      </c>
      <c r="AR129" s="3">
        <v>0</v>
      </c>
      <c r="AS129" s="3">
        <v>0</v>
      </c>
      <c r="AT129" s="14">
        <f t="shared" si="48"/>
        <v>0</v>
      </c>
      <c r="AU129" s="3">
        <v>0</v>
      </c>
      <c r="AV129" s="3">
        <v>0</v>
      </c>
      <c r="AW129" s="3">
        <v>0</v>
      </c>
      <c r="AX129" s="14">
        <f t="shared" si="49"/>
        <v>0</v>
      </c>
      <c r="AY129" s="3">
        <v>0</v>
      </c>
      <c r="AZ129" s="3">
        <v>0</v>
      </c>
      <c r="BA129" s="3">
        <v>0</v>
      </c>
      <c r="BB129" s="3" t="s">
        <v>78</v>
      </c>
    </row>
    <row r="130" spans="1:54" x14ac:dyDescent="0.2">
      <c r="A130" s="25" t="s">
        <v>0</v>
      </c>
      <c r="B130" s="11" t="s">
        <v>325</v>
      </c>
      <c r="C130" s="26" t="s">
        <v>0</v>
      </c>
      <c r="D130" s="11" t="s">
        <v>176</v>
      </c>
      <c r="E130" s="11" t="s">
        <v>119</v>
      </c>
      <c r="F130" s="14" t="s">
        <v>0</v>
      </c>
      <c r="G130" s="14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14">
        <f t="shared" si="42"/>
        <v>464805</v>
      </c>
      <c r="O130" s="3">
        <v>464805</v>
      </c>
      <c r="P130" s="3"/>
      <c r="Q130" s="3"/>
      <c r="R130" s="14">
        <f t="shared" si="43"/>
        <v>0</v>
      </c>
      <c r="S130" s="3"/>
      <c r="T130" s="3"/>
      <c r="U130" s="3"/>
      <c r="V130" s="14">
        <f t="shared" si="44"/>
        <v>0</v>
      </c>
      <c r="W130" s="3"/>
      <c r="X130" s="3"/>
      <c r="Y130" s="3"/>
      <c r="Z130" s="14">
        <f t="shared" si="45"/>
        <v>0</v>
      </c>
      <c r="AA130" s="3"/>
      <c r="AB130" s="3"/>
      <c r="AC130" s="3"/>
      <c r="AD130" s="14">
        <v>0</v>
      </c>
      <c r="AE130" s="14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14">
        <f t="shared" si="46"/>
        <v>464805</v>
      </c>
      <c r="AM130" s="3">
        <v>464805</v>
      </c>
      <c r="AN130" s="3">
        <v>0</v>
      </c>
      <c r="AO130" s="3">
        <v>0</v>
      </c>
      <c r="AP130" s="14">
        <f t="shared" si="47"/>
        <v>0</v>
      </c>
      <c r="AQ130" s="3">
        <v>0</v>
      </c>
      <c r="AR130" s="3">
        <v>0</v>
      </c>
      <c r="AS130" s="3">
        <v>0</v>
      </c>
      <c r="AT130" s="14">
        <f t="shared" si="48"/>
        <v>0</v>
      </c>
      <c r="AU130" s="3">
        <v>0</v>
      </c>
      <c r="AV130" s="3">
        <v>0</v>
      </c>
      <c r="AW130" s="3">
        <v>0</v>
      </c>
      <c r="AX130" s="14">
        <f t="shared" si="49"/>
        <v>0</v>
      </c>
      <c r="AY130" s="3">
        <v>0</v>
      </c>
      <c r="AZ130" s="3">
        <v>0</v>
      </c>
      <c r="BA130" s="3">
        <v>0</v>
      </c>
      <c r="BB130" s="3" t="s">
        <v>0</v>
      </c>
    </row>
    <row r="131" spans="1:54" ht="78.75" x14ac:dyDescent="0.2">
      <c r="A131" s="10" t="s">
        <v>387</v>
      </c>
      <c r="B131" s="11" t="s">
        <v>327</v>
      </c>
      <c r="C131" s="11" t="s">
        <v>328</v>
      </c>
      <c r="D131" s="11" t="s">
        <v>23</v>
      </c>
      <c r="E131" s="11" t="s">
        <v>188</v>
      </c>
      <c r="F131" s="14" t="s">
        <v>0</v>
      </c>
      <c r="G131" s="14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14">
        <f t="shared" si="42"/>
        <v>1400318</v>
      </c>
      <c r="O131" s="3"/>
      <c r="P131" s="3">
        <v>1400318</v>
      </c>
      <c r="Q131" s="3"/>
      <c r="R131" s="14">
        <f t="shared" si="43"/>
        <v>1344018</v>
      </c>
      <c r="S131" s="3"/>
      <c r="T131" s="3">
        <v>1344018</v>
      </c>
      <c r="U131" s="3"/>
      <c r="V131" s="14">
        <f t="shared" si="44"/>
        <v>1344018</v>
      </c>
      <c r="W131" s="3"/>
      <c r="X131" s="3">
        <v>1344018</v>
      </c>
      <c r="Y131" s="3"/>
      <c r="Z131" s="14">
        <f t="shared" si="45"/>
        <v>1344018</v>
      </c>
      <c r="AA131" s="3"/>
      <c r="AB131" s="3">
        <v>1344018</v>
      </c>
      <c r="AC131" s="3"/>
      <c r="AD131" s="14">
        <v>0</v>
      </c>
      <c r="AE131" s="14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14">
        <f t="shared" si="46"/>
        <v>1294118</v>
      </c>
      <c r="AM131" s="3">
        <v>0</v>
      </c>
      <c r="AN131" s="3">
        <v>1294118</v>
      </c>
      <c r="AO131" s="3">
        <v>0</v>
      </c>
      <c r="AP131" s="14">
        <f t="shared" si="47"/>
        <v>1294018</v>
      </c>
      <c r="AQ131" s="3">
        <v>0</v>
      </c>
      <c r="AR131" s="3">
        <v>1294018</v>
      </c>
      <c r="AS131" s="3">
        <v>0</v>
      </c>
      <c r="AT131" s="14">
        <f t="shared" si="48"/>
        <v>1294018</v>
      </c>
      <c r="AU131" s="3">
        <v>0</v>
      </c>
      <c r="AV131" s="3">
        <v>1294018</v>
      </c>
      <c r="AW131" s="3">
        <v>0</v>
      </c>
      <c r="AX131" s="14">
        <f t="shared" si="49"/>
        <v>1294018</v>
      </c>
      <c r="AY131" s="3">
        <v>0</v>
      </c>
      <c r="AZ131" s="3">
        <v>1294018</v>
      </c>
      <c r="BA131" s="3">
        <v>0</v>
      </c>
      <c r="BB131" s="3" t="s">
        <v>78</v>
      </c>
    </row>
    <row r="132" spans="1:54" ht="78.75" x14ac:dyDescent="0.2">
      <c r="A132" s="10" t="s">
        <v>388</v>
      </c>
      <c r="B132" s="11" t="s">
        <v>329</v>
      </c>
      <c r="C132" s="11" t="s">
        <v>330</v>
      </c>
      <c r="D132" s="11" t="s">
        <v>23</v>
      </c>
      <c r="E132" s="11" t="s">
        <v>188</v>
      </c>
      <c r="F132" s="14" t="s">
        <v>0</v>
      </c>
      <c r="G132" s="14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14">
        <f t="shared" si="42"/>
        <v>2063900</v>
      </c>
      <c r="O132" s="3"/>
      <c r="P132" s="3">
        <v>2063900</v>
      </c>
      <c r="Q132" s="3"/>
      <c r="R132" s="14">
        <f t="shared" si="43"/>
        <v>2120200</v>
      </c>
      <c r="S132" s="3"/>
      <c r="T132" s="3">
        <v>2120200</v>
      </c>
      <c r="U132" s="3"/>
      <c r="V132" s="14">
        <f t="shared" si="44"/>
        <v>2120200</v>
      </c>
      <c r="W132" s="3"/>
      <c r="X132" s="3">
        <v>2120200</v>
      </c>
      <c r="Y132" s="3"/>
      <c r="Z132" s="14">
        <f t="shared" si="45"/>
        <v>2120200</v>
      </c>
      <c r="AA132" s="3"/>
      <c r="AB132" s="3">
        <v>2120200</v>
      </c>
      <c r="AC132" s="3"/>
      <c r="AD132" s="14">
        <v>0</v>
      </c>
      <c r="AE132" s="14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14">
        <f t="shared" si="46"/>
        <v>2063900</v>
      </c>
      <c r="AM132" s="3">
        <v>0</v>
      </c>
      <c r="AN132" s="3">
        <v>2063900</v>
      </c>
      <c r="AO132" s="3">
        <v>0</v>
      </c>
      <c r="AP132" s="14">
        <f t="shared" si="47"/>
        <v>2120200</v>
      </c>
      <c r="AQ132" s="3">
        <v>0</v>
      </c>
      <c r="AR132" s="3">
        <v>2120200</v>
      </c>
      <c r="AS132" s="3">
        <v>0</v>
      </c>
      <c r="AT132" s="14">
        <f t="shared" si="48"/>
        <v>2120200</v>
      </c>
      <c r="AU132" s="3">
        <v>0</v>
      </c>
      <c r="AV132" s="3">
        <v>2120200</v>
      </c>
      <c r="AW132" s="3">
        <v>0</v>
      </c>
      <c r="AX132" s="14">
        <f t="shared" si="49"/>
        <v>2120200</v>
      </c>
      <c r="AY132" s="3">
        <v>0</v>
      </c>
      <c r="AZ132" s="3">
        <v>2120200</v>
      </c>
      <c r="BA132" s="3">
        <v>0</v>
      </c>
      <c r="BB132" s="3" t="s">
        <v>78</v>
      </c>
    </row>
    <row r="133" spans="1:54" x14ac:dyDescent="0.2">
      <c r="A133" s="25" t="s">
        <v>389</v>
      </c>
      <c r="B133" s="11" t="s">
        <v>331</v>
      </c>
      <c r="C133" s="26" t="s">
        <v>332</v>
      </c>
      <c r="D133" s="11" t="s">
        <v>168</v>
      </c>
      <c r="E133" s="11" t="s">
        <v>193</v>
      </c>
      <c r="F133" s="14" t="s">
        <v>0</v>
      </c>
      <c r="G133" s="14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14">
        <f t="shared" si="42"/>
        <v>10248820</v>
      </c>
      <c r="O133" s="3"/>
      <c r="P133" s="3">
        <f>P134</f>
        <v>10248820</v>
      </c>
      <c r="Q133" s="3"/>
      <c r="R133" s="14">
        <f t="shared" si="43"/>
        <v>17378154</v>
      </c>
      <c r="S133" s="3"/>
      <c r="T133" s="3">
        <v>17378154</v>
      </c>
      <c r="U133" s="3"/>
      <c r="V133" s="14">
        <f t="shared" si="44"/>
        <v>17366554</v>
      </c>
      <c r="W133" s="3"/>
      <c r="X133" s="3">
        <v>17366554</v>
      </c>
      <c r="Y133" s="3"/>
      <c r="Z133" s="14">
        <f t="shared" si="45"/>
        <v>17366554</v>
      </c>
      <c r="AA133" s="3"/>
      <c r="AB133" s="3">
        <v>17366554</v>
      </c>
      <c r="AC133" s="3"/>
      <c r="AD133" s="14">
        <v>0</v>
      </c>
      <c r="AE133" s="14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14">
        <f t="shared" si="46"/>
        <v>113200</v>
      </c>
      <c r="AM133" s="3">
        <v>0</v>
      </c>
      <c r="AN133" s="3">
        <v>113200</v>
      </c>
      <c r="AO133" s="3">
        <v>0</v>
      </c>
      <c r="AP133" s="14">
        <f t="shared" si="47"/>
        <v>147600</v>
      </c>
      <c r="AQ133" s="3">
        <v>0</v>
      </c>
      <c r="AR133" s="3">
        <v>147600</v>
      </c>
      <c r="AS133" s="3">
        <v>0</v>
      </c>
      <c r="AT133" s="14">
        <f t="shared" si="48"/>
        <v>136000</v>
      </c>
      <c r="AU133" s="3">
        <v>0</v>
      </c>
      <c r="AV133" s="3">
        <v>136000</v>
      </c>
      <c r="AW133" s="3">
        <v>0</v>
      </c>
      <c r="AX133" s="14">
        <f t="shared" si="49"/>
        <v>136000</v>
      </c>
      <c r="AY133" s="3">
        <v>0</v>
      </c>
      <c r="AZ133" s="3">
        <v>136000</v>
      </c>
      <c r="BA133" s="3">
        <v>0</v>
      </c>
      <c r="BB133" s="3" t="s">
        <v>78</v>
      </c>
    </row>
    <row r="134" spans="1:54" ht="22.5" x14ac:dyDescent="0.2">
      <c r="A134" s="25" t="s">
        <v>0</v>
      </c>
      <c r="B134" s="11" t="s">
        <v>331</v>
      </c>
      <c r="C134" s="26" t="s">
        <v>0</v>
      </c>
      <c r="D134" s="11" t="s">
        <v>168</v>
      </c>
      <c r="E134" s="11" t="s">
        <v>457</v>
      </c>
      <c r="F134" s="14" t="s">
        <v>0</v>
      </c>
      <c r="G134" s="14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14">
        <f t="shared" si="42"/>
        <v>10248820</v>
      </c>
      <c r="O134" s="3"/>
      <c r="P134" s="3">
        <v>10248820</v>
      </c>
      <c r="Q134" s="3"/>
      <c r="R134" s="14">
        <f t="shared" si="43"/>
        <v>17230554</v>
      </c>
      <c r="S134" s="3"/>
      <c r="T134" s="3">
        <v>17230554</v>
      </c>
      <c r="U134" s="3"/>
      <c r="V134" s="14">
        <f t="shared" si="44"/>
        <v>17230554</v>
      </c>
      <c r="W134" s="3"/>
      <c r="X134" s="3">
        <v>17230554</v>
      </c>
      <c r="Y134" s="3"/>
      <c r="Z134" s="14">
        <f t="shared" si="45"/>
        <v>17230554</v>
      </c>
      <c r="AA134" s="3"/>
      <c r="AB134" s="3">
        <v>17230554</v>
      </c>
      <c r="AC134" s="3"/>
      <c r="AD134" s="14">
        <v>0</v>
      </c>
      <c r="AE134" s="14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14">
        <f t="shared" si="46"/>
        <v>0</v>
      </c>
      <c r="AM134" s="3">
        <v>0</v>
      </c>
      <c r="AN134" s="3">
        <v>0</v>
      </c>
      <c r="AO134" s="3">
        <v>0</v>
      </c>
      <c r="AP134" s="14">
        <f t="shared" si="47"/>
        <v>0</v>
      </c>
      <c r="AQ134" s="3">
        <v>0</v>
      </c>
      <c r="AR134" s="3">
        <v>0</v>
      </c>
      <c r="AS134" s="3">
        <v>0</v>
      </c>
      <c r="AT134" s="14">
        <f t="shared" si="48"/>
        <v>0</v>
      </c>
      <c r="AU134" s="3">
        <v>0</v>
      </c>
      <c r="AV134" s="3">
        <v>0</v>
      </c>
      <c r="AW134" s="3">
        <v>0</v>
      </c>
      <c r="AX134" s="14">
        <f t="shared" si="49"/>
        <v>0</v>
      </c>
      <c r="AY134" s="3">
        <v>0</v>
      </c>
      <c r="AZ134" s="3">
        <v>0</v>
      </c>
      <c r="BA134" s="3">
        <v>0</v>
      </c>
      <c r="BB134" s="3" t="s">
        <v>0</v>
      </c>
    </row>
    <row r="135" spans="1:54" ht="409.5" x14ac:dyDescent="0.2">
      <c r="A135" s="10" t="s">
        <v>390</v>
      </c>
      <c r="B135" s="11" t="s">
        <v>333</v>
      </c>
      <c r="C135" s="11" t="s">
        <v>334</v>
      </c>
      <c r="D135" s="11" t="s">
        <v>168</v>
      </c>
      <c r="E135" s="11" t="s">
        <v>196</v>
      </c>
      <c r="F135" s="14" t="s">
        <v>0</v>
      </c>
      <c r="G135" s="14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14">
        <f t="shared" si="42"/>
        <v>115200</v>
      </c>
      <c r="O135" s="3"/>
      <c r="P135" s="3">
        <v>115200</v>
      </c>
      <c r="Q135" s="3"/>
      <c r="R135" s="14">
        <f t="shared" si="43"/>
        <v>115200</v>
      </c>
      <c r="S135" s="3"/>
      <c r="T135" s="3">
        <v>115200</v>
      </c>
      <c r="U135" s="3"/>
      <c r="V135" s="14">
        <f t="shared" si="44"/>
        <v>115200</v>
      </c>
      <c r="W135" s="3"/>
      <c r="X135" s="3">
        <v>115200</v>
      </c>
      <c r="Y135" s="3"/>
      <c r="Z135" s="14">
        <f t="shared" si="45"/>
        <v>115200</v>
      </c>
      <c r="AA135" s="3"/>
      <c r="AB135" s="3">
        <v>115200</v>
      </c>
      <c r="AC135" s="3"/>
      <c r="AD135" s="14">
        <v>0</v>
      </c>
      <c r="AE135" s="14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14">
        <f t="shared" si="46"/>
        <v>115200</v>
      </c>
      <c r="AM135" s="3">
        <v>0</v>
      </c>
      <c r="AN135" s="3">
        <v>115200</v>
      </c>
      <c r="AO135" s="3">
        <v>0</v>
      </c>
      <c r="AP135" s="14">
        <f t="shared" si="47"/>
        <v>115200</v>
      </c>
      <c r="AQ135" s="3">
        <v>0</v>
      </c>
      <c r="AR135" s="3">
        <v>115200</v>
      </c>
      <c r="AS135" s="3">
        <v>0</v>
      </c>
      <c r="AT135" s="14">
        <f t="shared" si="48"/>
        <v>115200</v>
      </c>
      <c r="AU135" s="3">
        <v>0</v>
      </c>
      <c r="AV135" s="3">
        <v>115200</v>
      </c>
      <c r="AW135" s="3">
        <v>0</v>
      </c>
      <c r="AX135" s="14">
        <f t="shared" si="49"/>
        <v>115200</v>
      </c>
      <c r="AY135" s="3">
        <v>0</v>
      </c>
      <c r="AZ135" s="3">
        <v>115200</v>
      </c>
      <c r="BA135" s="3">
        <v>0</v>
      </c>
      <c r="BB135" s="3" t="s">
        <v>78</v>
      </c>
    </row>
    <row r="136" spans="1:54" ht="409.5" x14ac:dyDescent="0.2">
      <c r="A136" s="10" t="s">
        <v>391</v>
      </c>
      <c r="B136" s="11" t="s">
        <v>335</v>
      </c>
      <c r="C136" s="11" t="s">
        <v>336</v>
      </c>
      <c r="D136" s="11" t="s">
        <v>168</v>
      </c>
      <c r="E136" s="11" t="s">
        <v>141</v>
      </c>
      <c r="F136" s="14" t="s">
        <v>0</v>
      </c>
      <c r="G136" s="14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14">
        <f t="shared" si="42"/>
        <v>10967296</v>
      </c>
      <c r="O136" s="3"/>
      <c r="P136" s="3">
        <v>10967296</v>
      </c>
      <c r="Q136" s="3"/>
      <c r="R136" s="14">
        <f t="shared" si="43"/>
        <v>10561996</v>
      </c>
      <c r="S136" s="3"/>
      <c r="T136" s="3">
        <v>10561996</v>
      </c>
      <c r="U136" s="3"/>
      <c r="V136" s="14">
        <f t="shared" si="44"/>
        <v>10609096</v>
      </c>
      <c r="W136" s="3"/>
      <c r="X136" s="3">
        <v>10609096</v>
      </c>
      <c r="Y136" s="3"/>
      <c r="Z136" s="14">
        <f t="shared" si="45"/>
        <v>10609096</v>
      </c>
      <c r="AA136" s="3"/>
      <c r="AB136" s="3">
        <v>10609096</v>
      </c>
      <c r="AC136" s="3"/>
      <c r="AD136" s="14">
        <v>0</v>
      </c>
      <c r="AE136" s="14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14">
        <f t="shared" si="46"/>
        <v>10967296</v>
      </c>
      <c r="AM136" s="3">
        <v>0</v>
      </c>
      <c r="AN136" s="3">
        <v>10967296</v>
      </c>
      <c r="AO136" s="3">
        <v>0</v>
      </c>
      <c r="AP136" s="14">
        <f t="shared" si="47"/>
        <v>10561996</v>
      </c>
      <c r="AQ136" s="3">
        <v>0</v>
      </c>
      <c r="AR136" s="3">
        <v>10561996</v>
      </c>
      <c r="AS136" s="3">
        <v>0</v>
      </c>
      <c r="AT136" s="14">
        <f t="shared" si="48"/>
        <v>10609096</v>
      </c>
      <c r="AU136" s="3">
        <v>0</v>
      </c>
      <c r="AV136" s="3">
        <v>10609096</v>
      </c>
      <c r="AW136" s="3">
        <v>0</v>
      </c>
      <c r="AX136" s="14">
        <f t="shared" si="49"/>
        <v>10609096</v>
      </c>
      <c r="AY136" s="3">
        <v>0</v>
      </c>
      <c r="AZ136" s="3">
        <v>10609096</v>
      </c>
      <c r="BA136" s="3">
        <v>0</v>
      </c>
      <c r="BB136" s="3" t="s">
        <v>78</v>
      </c>
    </row>
    <row r="137" spans="1:54" ht="33.75" x14ac:dyDescent="0.2">
      <c r="A137" s="10" t="s">
        <v>392</v>
      </c>
      <c r="B137" s="11" t="s">
        <v>337</v>
      </c>
      <c r="C137" s="11" t="s">
        <v>338</v>
      </c>
      <c r="D137" s="11" t="s">
        <v>168</v>
      </c>
      <c r="E137" s="11" t="s">
        <v>339</v>
      </c>
      <c r="F137" s="14" t="s">
        <v>0</v>
      </c>
      <c r="G137" s="14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14">
        <f t="shared" si="42"/>
        <v>116000</v>
      </c>
      <c r="O137" s="3"/>
      <c r="P137" s="3">
        <v>116000</v>
      </c>
      <c r="Q137" s="3"/>
      <c r="R137" s="14">
        <f t="shared" si="43"/>
        <v>109000</v>
      </c>
      <c r="S137" s="3"/>
      <c r="T137" s="3">
        <v>109000</v>
      </c>
      <c r="U137" s="3"/>
      <c r="V137" s="14">
        <f t="shared" si="44"/>
        <v>109000</v>
      </c>
      <c r="W137" s="3"/>
      <c r="X137" s="3">
        <v>109000</v>
      </c>
      <c r="Y137" s="3"/>
      <c r="Z137" s="14">
        <f t="shared" si="45"/>
        <v>109000</v>
      </c>
      <c r="AA137" s="3"/>
      <c r="AB137" s="3">
        <v>109000</v>
      </c>
      <c r="AC137" s="3"/>
      <c r="AD137" s="14">
        <v>0</v>
      </c>
      <c r="AE137" s="14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14">
        <f t="shared" si="46"/>
        <v>116000</v>
      </c>
      <c r="AM137" s="3">
        <v>0</v>
      </c>
      <c r="AN137" s="3">
        <v>116000</v>
      </c>
      <c r="AO137" s="3">
        <v>0</v>
      </c>
      <c r="AP137" s="14">
        <f t="shared" si="47"/>
        <v>109000</v>
      </c>
      <c r="AQ137" s="3">
        <v>0</v>
      </c>
      <c r="AR137" s="3">
        <v>109000</v>
      </c>
      <c r="AS137" s="3">
        <v>0</v>
      </c>
      <c r="AT137" s="14">
        <f t="shared" si="48"/>
        <v>109000</v>
      </c>
      <c r="AU137" s="3">
        <v>0</v>
      </c>
      <c r="AV137" s="3">
        <v>109000</v>
      </c>
      <c r="AW137" s="3">
        <v>0</v>
      </c>
      <c r="AX137" s="14">
        <f t="shared" si="49"/>
        <v>109000</v>
      </c>
      <c r="AY137" s="3">
        <v>0</v>
      </c>
      <c r="AZ137" s="3">
        <v>109000</v>
      </c>
      <c r="BA137" s="3">
        <v>0</v>
      </c>
      <c r="BB137" s="3" t="s">
        <v>78</v>
      </c>
    </row>
    <row r="138" spans="1:54" ht="405" x14ac:dyDescent="0.2">
      <c r="A138" s="10" t="s">
        <v>393</v>
      </c>
      <c r="B138" s="11" t="s">
        <v>340</v>
      </c>
      <c r="C138" s="11" t="s">
        <v>341</v>
      </c>
      <c r="D138" s="11" t="s">
        <v>204</v>
      </c>
      <c r="E138" s="11" t="s">
        <v>205</v>
      </c>
      <c r="F138" s="14" t="s">
        <v>0</v>
      </c>
      <c r="G138" s="14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14">
        <f t="shared" si="42"/>
        <v>96071.9</v>
      </c>
      <c r="O138" s="3"/>
      <c r="P138" s="3">
        <v>96071.9</v>
      </c>
      <c r="Q138" s="3"/>
      <c r="R138" s="14">
        <f t="shared" si="43"/>
        <v>52572.5</v>
      </c>
      <c r="S138" s="3"/>
      <c r="T138" s="3">
        <v>52572.5</v>
      </c>
      <c r="U138" s="3"/>
      <c r="V138" s="14">
        <f t="shared" si="44"/>
        <v>52572.5</v>
      </c>
      <c r="W138" s="3"/>
      <c r="X138" s="3">
        <v>52572.5</v>
      </c>
      <c r="Y138" s="3"/>
      <c r="Z138" s="14">
        <f t="shared" si="45"/>
        <v>52572.5</v>
      </c>
      <c r="AA138" s="3"/>
      <c r="AB138" s="3">
        <v>52572.5</v>
      </c>
      <c r="AC138" s="3"/>
      <c r="AD138" s="14">
        <v>0</v>
      </c>
      <c r="AE138" s="14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14">
        <f t="shared" si="46"/>
        <v>96071.9</v>
      </c>
      <c r="AM138" s="3">
        <v>0</v>
      </c>
      <c r="AN138" s="3">
        <v>96071.9</v>
      </c>
      <c r="AO138" s="3">
        <v>0</v>
      </c>
      <c r="AP138" s="14">
        <f t="shared" si="47"/>
        <v>52572.5</v>
      </c>
      <c r="AQ138" s="3">
        <v>0</v>
      </c>
      <c r="AR138" s="3">
        <v>52572.5</v>
      </c>
      <c r="AS138" s="3">
        <v>0</v>
      </c>
      <c r="AT138" s="14">
        <f t="shared" si="48"/>
        <v>52572.5</v>
      </c>
      <c r="AU138" s="3">
        <v>0</v>
      </c>
      <c r="AV138" s="3">
        <v>52572.5</v>
      </c>
      <c r="AW138" s="3">
        <v>0</v>
      </c>
      <c r="AX138" s="14">
        <f t="shared" si="49"/>
        <v>52572.5</v>
      </c>
      <c r="AY138" s="3">
        <v>0</v>
      </c>
      <c r="AZ138" s="3">
        <v>52572.5</v>
      </c>
      <c r="BA138" s="3">
        <v>0</v>
      </c>
      <c r="BB138" s="3" t="s">
        <v>78</v>
      </c>
    </row>
    <row r="139" spans="1:54" hidden="1" x14ac:dyDescent="0.2">
      <c r="A139" s="25" t="s">
        <v>395</v>
      </c>
      <c r="B139" s="11" t="s">
        <v>342</v>
      </c>
      <c r="C139" s="26" t="s">
        <v>343</v>
      </c>
      <c r="D139" s="11" t="s">
        <v>99</v>
      </c>
      <c r="E139" s="11" t="s">
        <v>103</v>
      </c>
      <c r="F139" s="14" t="s">
        <v>0</v>
      </c>
      <c r="G139" s="14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14">
        <f t="shared" si="42"/>
        <v>0</v>
      </c>
      <c r="O139" s="3"/>
      <c r="P139" s="3"/>
      <c r="Q139" s="3"/>
      <c r="R139" s="14">
        <f t="shared" si="43"/>
        <v>0</v>
      </c>
      <c r="S139" s="3"/>
      <c r="T139" s="3"/>
      <c r="U139" s="3"/>
      <c r="V139" s="14">
        <f t="shared" si="44"/>
        <v>0</v>
      </c>
      <c r="W139" s="3"/>
      <c r="X139" s="3"/>
      <c r="Y139" s="3"/>
      <c r="Z139" s="14">
        <f t="shared" si="45"/>
        <v>0</v>
      </c>
      <c r="AA139" s="3"/>
      <c r="AB139" s="3"/>
      <c r="AC139" s="3"/>
      <c r="AD139" s="14">
        <v>0</v>
      </c>
      <c r="AE139" s="14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14">
        <f t="shared" si="46"/>
        <v>0</v>
      </c>
      <c r="AM139" s="3">
        <v>0</v>
      </c>
      <c r="AN139" s="3"/>
      <c r="AO139" s="3">
        <v>0</v>
      </c>
      <c r="AP139" s="14">
        <f t="shared" si="47"/>
        <v>0</v>
      </c>
      <c r="AQ139" s="3">
        <v>0</v>
      </c>
      <c r="AR139" s="3"/>
      <c r="AS139" s="3">
        <v>0</v>
      </c>
      <c r="AT139" s="14">
        <f t="shared" si="48"/>
        <v>0</v>
      </c>
      <c r="AU139" s="3">
        <v>0</v>
      </c>
      <c r="AV139" s="3"/>
      <c r="AW139" s="3">
        <v>0</v>
      </c>
      <c r="AX139" s="14">
        <f t="shared" si="49"/>
        <v>0</v>
      </c>
      <c r="AY139" s="3">
        <v>0</v>
      </c>
      <c r="AZ139" s="3"/>
      <c r="BA139" s="3">
        <v>0</v>
      </c>
      <c r="BB139" s="3" t="s">
        <v>78</v>
      </c>
    </row>
    <row r="140" spans="1:54" hidden="1" x14ac:dyDescent="0.2">
      <c r="A140" s="25" t="s">
        <v>0</v>
      </c>
      <c r="B140" s="11" t="s">
        <v>342</v>
      </c>
      <c r="C140" s="26" t="s">
        <v>0</v>
      </c>
      <c r="D140" s="11" t="s">
        <v>99</v>
      </c>
      <c r="E140" s="11" t="s">
        <v>103</v>
      </c>
      <c r="F140" s="14" t="s">
        <v>0</v>
      </c>
      <c r="G140" s="14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14">
        <f t="shared" si="42"/>
        <v>0</v>
      </c>
      <c r="O140" s="3"/>
      <c r="P140" s="3"/>
      <c r="Q140" s="3"/>
      <c r="R140" s="14">
        <f t="shared" si="43"/>
        <v>0</v>
      </c>
      <c r="S140" s="3"/>
      <c r="T140" s="3"/>
      <c r="U140" s="3"/>
      <c r="V140" s="14">
        <f t="shared" si="44"/>
        <v>0</v>
      </c>
      <c r="W140" s="3"/>
      <c r="X140" s="3"/>
      <c r="Y140" s="3"/>
      <c r="Z140" s="14">
        <f t="shared" si="45"/>
        <v>0</v>
      </c>
      <c r="AA140" s="3"/>
      <c r="AB140" s="3"/>
      <c r="AC140" s="3"/>
      <c r="AD140" s="14">
        <v>0</v>
      </c>
      <c r="AE140" s="14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14">
        <f t="shared" si="46"/>
        <v>0</v>
      </c>
      <c r="AM140" s="3">
        <v>0</v>
      </c>
      <c r="AN140" s="3"/>
      <c r="AO140" s="3">
        <v>0</v>
      </c>
      <c r="AP140" s="14">
        <f t="shared" si="47"/>
        <v>0</v>
      </c>
      <c r="AQ140" s="3">
        <v>0</v>
      </c>
      <c r="AR140" s="3"/>
      <c r="AS140" s="3">
        <v>0</v>
      </c>
      <c r="AT140" s="14">
        <f t="shared" si="48"/>
        <v>0</v>
      </c>
      <c r="AU140" s="3">
        <v>0</v>
      </c>
      <c r="AV140" s="3"/>
      <c r="AW140" s="3">
        <v>0</v>
      </c>
      <c r="AX140" s="14">
        <f t="shared" si="49"/>
        <v>0</v>
      </c>
      <c r="AY140" s="3">
        <v>0</v>
      </c>
      <c r="AZ140" s="3"/>
      <c r="BA140" s="3">
        <v>0</v>
      </c>
      <c r="BB140" s="3" t="s">
        <v>0</v>
      </c>
    </row>
    <row r="141" spans="1:54" hidden="1" x14ac:dyDescent="0.2">
      <c r="A141" s="25" t="s">
        <v>396</v>
      </c>
      <c r="B141" s="11" t="s">
        <v>344</v>
      </c>
      <c r="C141" s="26" t="s">
        <v>345</v>
      </c>
      <c r="D141" s="11" t="s">
        <v>99</v>
      </c>
      <c r="E141" s="11" t="s">
        <v>103</v>
      </c>
      <c r="F141" s="14" t="s">
        <v>0</v>
      </c>
      <c r="G141" s="14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14">
        <f t="shared" si="42"/>
        <v>0</v>
      </c>
      <c r="O141" s="3"/>
      <c r="P141" s="3"/>
      <c r="Q141" s="3"/>
      <c r="R141" s="14">
        <f t="shared" si="43"/>
        <v>0</v>
      </c>
      <c r="S141" s="3"/>
      <c r="T141" s="3"/>
      <c r="U141" s="3"/>
      <c r="V141" s="14">
        <f t="shared" si="44"/>
        <v>0</v>
      </c>
      <c r="W141" s="3"/>
      <c r="X141" s="3"/>
      <c r="Y141" s="3"/>
      <c r="Z141" s="14">
        <f t="shared" si="45"/>
        <v>0</v>
      </c>
      <c r="AA141" s="3"/>
      <c r="AB141" s="3"/>
      <c r="AC141" s="3"/>
      <c r="AD141" s="14">
        <v>0</v>
      </c>
      <c r="AE141" s="14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14">
        <f t="shared" si="46"/>
        <v>0</v>
      </c>
      <c r="AM141" s="3">
        <v>0</v>
      </c>
      <c r="AN141" s="3"/>
      <c r="AO141" s="3">
        <v>0</v>
      </c>
      <c r="AP141" s="14">
        <f t="shared" si="47"/>
        <v>0</v>
      </c>
      <c r="AQ141" s="3">
        <v>0</v>
      </c>
      <c r="AR141" s="3"/>
      <c r="AS141" s="3">
        <v>0</v>
      </c>
      <c r="AT141" s="14">
        <f t="shared" si="48"/>
        <v>0</v>
      </c>
      <c r="AU141" s="3">
        <v>0</v>
      </c>
      <c r="AV141" s="3"/>
      <c r="AW141" s="3">
        <v>0</v>
      </c>
      <c r="AX141" s="14">
        <f t="shared" si="49"/>
        <v>0</v>
      </c>
      <c r="AY141" s="3">
        <v>0</v>
      </c>
      <c r="AZ141" s="3"/>
      <c r="BA141" s="3">
        <v>0</v>
      </c>
      <c r="BB141" s="3" t="s">
        <v>78</v>
      </c>
    </row>
    <row r="142" spans="1:54" hidden="1" x14ac:dyDescent="0.2">
      <c r="A142" s="25" t="s">
        <v>0</v>
      </c>
      <c r="B142" s="11" t="s">
        <v>344</v>
      </c>
      <c r="C142" s="26" t="s">
        <v>0</v>
      </c>
      <c r="D142" s="11" t="s">
        <v>99</v>
      </c>
      <c r="E142" s="11" t="s">
        <v>103</v>
      </c>
      <c r="F142" s="14" t="s">
        <v>0</v>
      </c>
      <c r="G142" s="14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14">
        <f t="shared" si="42"/>
        <v>0</v>
      </c>
      <c r="O142" s="3"/>
      <c r="P142" s="3"/>
      <c r="Q142" s="3"/>
      <c r="R142" s="14">
        <f t="shared" si="43"/>
        <v>0</v>
      </c>
      <c r="S142" s="3"/>
      <c r="T142" s="3"/>
      <c r="U142" s="3"/>
      <c r="V142" s="14">
        <f t="shared" si="44"/>
        <v>0</v>
      </c>
      <c r="W142" s="3"/>
      <c r="X142" s="3"/>
      <c r="Y142" s="3"/>
      <c r="Z142" s="14">
        <f t="shared" si="45"/>
        <v>0</v>
      </c>
      <c r="AA142" s="3"/>
      <c r="AB142" s="3"/>
      <c r="AC142" s="3"/>
      <c r="AD142" s="14">
        <v>0</v>
      </c>
      <c r="AE142" s="14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14">
        <f t="shared" si="46"/>
        <v>0</v>
      </c>
      <c r="AM142" s="3">
        <v>0</v>
      </c>
      <c r="AN142" s="3"/>
      <c r="AO142" s="3">
        <v>0</v>
      </c>
      <c r="AP142" s="14">
        <f t="shared" si="47"/>
        <v>0</v>
      </c>
      <c r="AQ142" s="3">
        <v>0</v>
      </c>
      <c r="AR142" s="3"/>
      <c r="AS142" s="3">
        <v>0</v>
      </c>
      <c r="AT142" s="14">
        <f t="shared" si="48"/>
        <v>0</v>
      </c>
      <c r="AU142" s="3">
        <v>0</v>
      </c>
      <c r="AV142" s="3"/>
      <c r="AW142" s="3">
        <v>0</v>
      </c>
      <c r="AX142" s="14">
        <f t="shared" si="49"/>
        <v>0</v>
      </c>
      <c r="AY142" s="3">
        <v>0</v>
      </c>
      <c r="AZ142" s="3"/>
      <c r="BA142" s="3">
        <v>0</v>
      </c>
      <c r="BB142" s="3" t="s">
        <v>0</v>
      </c>
    </row>
    <row r="143" spans="1:54" hidden="1" x14ac:dyDescent="0.2">
      <c r="A143" s="25" t="s">
        <v>397</v>
      </c>
      <c r="B143" s="11" t="s">
        <v>346</v>
      </c>
      <c r="C143" s="26" t="s">
        <v>347</v>
      </c>
      <c r="D143" s="11" t="s">
        <v>99</v>
      </c>
      <c r="E143" s="11" t="s">
        <v>100</v>
      </c>
      <c r="F143" s="14" t="s">
        <v>0</v>
      </c>
      <c r="G143" s="14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14">
        <f t="shared" si="42"/>
        <v>0</v>
      </c>
      <c r="O143" s="3"/>
      <c r="P143" s="3"/>
      <c r="Q143" s="3"/>
      <c r="R143" s="14">
        <f t="shared" si="43"/>
        <v>0</v>
      </c>
      <c r="S143" s="3"/>
      <c r="T143" s="3"/>
      <c r="U143" s="3"/>
      <c r="V143" s="14">
        <f t="shared" si="44"/>
        <v>0</v>
      </c>
      <c r="W143" s="3"/>
      <c r="X143" s="3"/>
      <c r="Y143" s="3"/>
      <c r="Z143" s="14">
        <f t="shared" si="45"/>
        <v>0</v>
      </c>
      <c r="AA143" s="3"/>
      <c r="AB143" s="3"/>
      <c r="AC143" s="3"/>
      <c r="AD143" s="14">
        <v>0</v>
      </c>
      <c r="AE143" s="14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14">
        <f t="shared" si="46"/>
        <v>0</v>
      </c>
      <c r="AM143" s="3">
        <v>0</v>
      </c>
      <c r="AN143" s="3"/>
      <c r="AO143" s="3">
        <v>0</v>
      </c>
      <c r="AP143" s="14">
        <f t="shared" si="47"/>
        <v>0</v>
      </c>
      <c r="AQ143" s="3">
        <v>0</v>
      </c>
      <c r="AR143" s="3"/>
      <c r="AS143" s="3">
        <v>0</v>
      </c>
      <c r="AT143" s="14">
        <f t="shared" si="48"/>
        <v>0</v>
      </c>
      <c r="AU143" s="3">
        <v>0</v>
      </c>
      <c r="AV143" s="3"/>
      <c r="AW143" s="3">
        <v>0</v>
      </c>
      <c r="AX143" s="14">
        <f t="shared" si="49"/>
        <v>0</v>
      </c>
      <c r="AY143" s="3">
        <v>0</v>
      </c>
      <c r="AZ143" s="3"/>
      <c r="BA143" s="3">
        <v>0</v>
      </c>
      <c r="BB143" s="3" t="s">
        <v>78</v>
      </c>
    </row>
    <row r="144" spans="1:54" hidden="1" x14ac:dyDescent="0.2">
      <c r="A144" s="25" t="s">
        <v>0</v>
      </c>
      <c r="B144" s="11" t="s">
        <v>346</v>
      </c>
      <c r="C144" s="26" t="s">
        <v>0</v>
      </c>
      <c r="D144" s="11" t="s">
        <v>99</v>
      </c>
      <c r="E144" s="11" t="s">
        <v>100</v>
      </c>
      <c r="F144" s="14" t="s">
        <v>0</v>
      </c>
      <c r="G144" s="14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14">
        <f t="shared" si="42"/>
        <v>0</v>
      </c>
      <c r="O144" s="3"/>
      <c r="P144" s="3"/>
      <c r="Q144" s="3"/>
      <c r="R144" s="14">
        <f t="shared" si="43"/>
        <v>0</v>
      </c>
      <c r="S144" s="3"/>
      <c r="T144" s="3"/>
      <c r="U144" s="3"/>
      <c r="V144" s="14">
        <f t="shared" si="44"/>
        <v>0</v>
      </c>
      <c r="W144" s="3"/>
      <c r="X144" s="3"/>
      <c r="Y144" s="3"/>
      <c r="Z144" s="14">
        <f t="shared" si="45"/>
        <v>0</v>
      </c>
      <c r="AA144" s="3"/>
      <c r="AB144" s="3"/>
      <c r="AC144" s="3"/>
      <c r="AD144" s="14">
        <v>0</v>
      </c>
      <c r="AE144" s="14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14">
        <f t="shared" si="46"/>
        <v>0</v>
      </c>
      <c r="AM144" s="3">
        <v>0</v>
      </c>
      <c r="AN144" s="3"/>
      <c r="AO144" s="3">
        <v>0</v>
      </c>
      <c r="AP144" s="14">
        <f t="shared" si="47"/>
        <v>0</v>
      </c>
      <c r="AQ144" s="3">
        <v>0</v>
      </c>
      <c r="AR144" s="3"/>
      <c r="AS144" s="3">
        <v>0</v>
      </c>
      <c r="AT144" s="14">
        <f t="shared" si="48"/>
        <v>0</v>
      </c>
      <c r="AU144" s="3">
        <v>0</v>
      </c>
      <c r="AV144" s="3"/>
      <c r="AW144" s="3">
        <v>0</v>
      </c>
      <c r="AX144" s="14">
        <f t="shared" si="49"/>
        <v>0</v>
      </c>
      <c r="AY144" s="3">
        <v>0</v>
      </c>
      <c r="AZ144" s="3"/>
      <c r="BA144" s="3">
        <v>0</v>
      </c>
      <c r="BB144" s="3" t="s">
        <v>0</v>
      </c>
    </row>
    <row r="145" spans="1:54" ht="67.5" hidden="1" x14ac:dyDescent="0.2">
      <c r="A145" s="10" t="s">
        <v>431</v>
      </c>
      <c r="B145" s="11" t="s">
        <v>348</v>
      </c>
      <c r="C145" s="11" t="s">
        <v>349</v>
      </c>
      <c r="D145" s="11" t="s">
        <v>176</v>
      </c>
      <c r="E145" s="11" t="s">
        <v>119</v>
      </c>
      <c r="F145" s="14" t="s">
        <v>0</v>
      </c>
      <c r="G145" s="14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14">
        <f t="shared" si="42"/>
        <v>0</v>
      </c>
      <c r="O145" s="3"/>
      <c r="P145" s="3"/>
      <c r="Q145" s="3"/>
      <c r="R145" s="14">
        <f t="shared" si="43"/>
        <v>0</v>
      </c>
      <c r="S145" s="3"/>
      <c r="T145" s="3"/>
      <c r="U145" s="3"/>
      <c r="V145" s="14">
        <f t="shared" si="44"/>
        <v>0</v>
      </c>
      <c r="W145" s="3"/>
      <c r="X145" s="3"/>
      <c r="Y145" s="3"/>
      <c r="Z145" s="14">
        <f t="shared" si="45"/>
        <v>0</v>
      </c>
      <c r="AA145" s="3"/>
      <c r="AB145" s="3"/>
      <c r="AC145" s="3"/>
      <c r="AD145" s="14">
        <v>0</v>
      </c>
      <c r="AE145" s="14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14">
        <f t="shared" si="46"/>
        <v>0</v>
      </c>
      <c r="AM145" s="3">
        <v>0</v>
      </c>
      <c r="AN145" s="3"/>
      <c r="AO145" s="3">
        <v>0</v>
      </c>
      <c r="AP145" s="14">
        <f t="shared" si="47"/>
        <v>0</v>
      </c>
      <c r="AQ145" s="3">
        <v>0</v>
      </c>
      <c r="AR145" s="3"/>
      <c r="AS145" s="3"/>
      <c r="AT145" s="14">
        <f t="shared" si="48"/>
        <v>0</v>
      </c>
      <c r="AU145" s="3">
        <v>0</v>
      </c>
      <c r="AV145" s="3"/>
      <c r="AW145" s="3"/>
      <c r="AX145" s="14">
        <f t="shared" si="49"/>
        <v>0</v>
      </c>
      <c r="AY145" s="3">
        <v>0</v>
      </c>
      <c r="AZ145" s="3"/>
      <c r="BA145" s="3"/>
      <c r="BB145" s="3" t="s">
        <v>78</v>
      </c>
    </row>
    <row r="146" spans="1:54" ht="42" x14ac:dyDescent="0.2">
      <c r="A146" s="4" t="s">
        <v>350</v>
      </c>
      <c r="B146" s="5" t="s">
        <v>0</v>
      </c>
      <c r="C146" s="5" t="s">
        <v>351</v>
      </c>
      <c r="D146" s="5" t="s">
        <v>0</v>
      </c>
      <c r="E146" s="5"/>
      <c r="F146" s="6">
        <v>763750993.10000002</v>
      </c>
      <c r="G146" s="6">
        <v>709179222.29999995</v>
      </c>
      <c r="H146" s="6">
        <v>19999826.5</v>
      </c>
      <c r="I146" s="6">
        <v>18933252.199999999</v>
      </c>
      <c r="J146" s="6">
        <v>505527929.60000002</v>
      </c>
      <c r="K146" s="6">
        <v>456221063.19999999</v>
      </c>
      <c r="L146" s="6">
        <v>238223237</v>
      </c>
      <c r="M146" s="6">
        <v>234024906.80000001</v>
      </c>
      <c r="N146" s="6">
        <f>N81</f>
        <v>615626398.60000002</v>
      </c>
      <c r="O146" s="6">
        <f t="shared" ref="O146:AC146" si="50">O81</f>
        <v>23961074.700000003</v>
      </c>
      <c r="P146" s="6">
        <f t="shared" si="50"/>
        <v>346661692.80000001</v>
      </c>
      <c r="Q146" s="6">
        <f t="shared" si="50"/>
        <v>245003631.09999999</v>
      </c>
      <c r="R146" s="6">
        <f t="shared" si="50"/>
        <v>389335125.80000001</v>
      </c>
      <c r="S146" s="6">
        <f t="shared" si="50"/>
        <v>26066825</v>
      </c>
      <c r="T146" s="6">
        <f t="shared" si="50"/>
        <v>171446846.40000001</v>
      </c>
      <c r="U146" s="6">
        <f t="shared" si="50"/>
        <v>191821454.40000001</v>
      </c>
      <c r="V146" s="6">
        <f t="shared" si="50"/>
        <v>236124037.30000001</v>
      </c>
      <c r="W146" s="6">
        <f t="shared" si="50"/>
        <v>14532041.1</v>
      </c>
      <c r="X146" s="6">
        <f t="shared" si="50"/>
        <v>55278577.299999997</v>
      </c>
      <c r="Y146" s="6">
        <f t="shared" si="50"/>
        <v>166313418.90000001</v>
      </c>
      <c r="Z146" s="6">
        <f t="shared" si="50"/>
        <v>220535601.30000001</v>
      </c>
      <c r="AA146" s="6">
        <f t="shared" si="50"/>
        <v>1401861.5</v>
      </c>
      <c r="AB146" s="6">
        <f t="shared" si="50"/>
        <v>53723108.5</v>
      </c>
      <c r="AC146" s="6">
        <f t="shared" si="50"/>
        <v>165410631.30000001</v>
      </c>
      <c r="AD146" s="6">
        <v>518116978.19999999</v>
      </c>
      <c r="AE146" s="6">
        <v>505986741.69999999</v>
      </c>
      <c r="AF146" s="6">
        <v>17347074.5</v>
      </c>
      <c r="AG146" s="6">
        <v>16280500.199999999</v>
      </c>
      <c r="AH146" s="6">
        <v>276628484.80000001</v>
      </c>
      <c r="AI146" s="6">
        <v>267673727.09999999</v>
      </c>
      <c r="AJ146" s="6">
        <v>224141418.90000001</v>
      </c>
      <c r="AK146" s="6">
        <v>222032514.40000001</v>
      </c>
      <c r="AL146" s="6">
        <f>AL81</f>
        <v>272325917.19999999</v>
      </c>
      <c r="AM146" s="6">
        <f t="shared" ref="AM146:BA146" si="51">AM81</f>
        <v>15527998.000000002</v>
      </c>
      <c r="AN146" s="6">
        <f t="shared" si="51"/>
        <v>44370072.490000002</v>
      </c>
      <c r="AO146" s="6">
        <f t="shared" si="51"/>
        <v>212427846.71000001</v>
      </c>
      <c r="AP146" s="6">
        <f t="shared" si="51"/>
        <v>228544852.70000002</v>
      </c>
      <c r="AQ146" s="6">
        <f t="shared" si="51"/>
        <v>13050308</v>
      </c>
      <c r="AR146" s="6">
        <f t="shared" si="51"/>
        <v>29834257.399999999</v>
      </c>
      <c r="AS146" s="6">
        <f t="shared" si="51"/>
        <v>185660287.30000001</v>
      </c>
      <c r="AT146" s="6">
        <f t="shared" si="51"/>
        <v>215705206.30000001</v>
      </c>
      <c r="AU146" s="6">
        <f t="shared" si="51"/>
        <v>11946266.1</v>
      </c>
      <c r="AV146" s="6">
        <f t="shared" si="51"/>
        <v>37971904.299999997</v>
      </c>
      <c r="AW146" s="6">
        <f t="shared" si="51"/>
        <v>165787035.90000001</v>
      </c>
      <c r="AX146" s="6">
        <f t="shared" si="51"/>
        <v>197182625.30000001</v>
      </c>
      <c r="AY146" s="6">
        <f t="shared" si="51"/>
        <v>1401861.5</v>
      </c>
      <c r="AZ146" s="6">
        <f t="shared" si="51"/>
        <v>36442554.5</v>
      </c>
      <c r="BA146" s="6">
        <f t="shared" si="51"/>
        <v>159338209.30000001</v>
      </c>
      <c r="BB146" s="3" t="s">
        <v>78</v>
      </c>
    </row>
  </sheetData>
  <mergeCells count="117"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AH6:AI6"/>
    <mergeCell ref="Q6:Q7"/>
    <mergeCell ref="R6:R7"/>
    <mergeCell ref="S6:S7"/>
    <mergeCell ref="T6:T7"/>
    <mergeCell ref="U6:U7"/>
    <mergeCell ref="V6:V7"/>
    <mergeCell ref="H6:I6"/>
    <mergeCell ref="J6:K6"/>
    <mergeCell ref="L6:M6"/>
    <mergeCell ref="N6:N7"/>
    <mergeCell ref="O6:O7"/>
    <mergeCell ref="P6:P7"/>
    <mergeCell ref="AY6:BA6"/>
    <mergeCell ref="A17:A18"/>
    <mergeCell ref="C17:C18"/>
    <mergeCell ref="A21:A23"/>
    <mergeCell ref="C21:C23"/>
    <mergeCell ref="A24:A26"/>
    <mergeCell ref="C24:C26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A38:A39"/>
    <mergeCell ref="C38:C39"/>
    <mergeCell ref="A41:A42"/>
    <mergeCell ref="C41:C42"/>
    <mergeCell ref="A43:A44"/>
    <mergeCell ref="C43:C44"/>
    <mergeCell ref="A27:A28"/>
    <mergeCell ref="C27:C28"/>
    <mergeCell ref="A32:A33"/>
    <mergeCell ref="C32:C33"/>
    <mergeCell ref="A36:A37"/>
    <mergeCell ref="C36:C37"/>
    <mergeCell ref="A64:A65"/>
    <mergeCell ref="C64:C65"/>
    <mergeCell ref="A66:A67"/>
    <mergeCell ref="C66:C67"/>
    <mergeCell ref="A68:A69"/>
    <mergeCell ref="C68:C69"/>
    <mergeCell ref="A47:A48"/>
    <mergeCell ref="C47:C48"/>
    <mergeCell ref="A52:A53"/>
    <mergeCell ref="C52:C53"/>
    <mergeCell ref="A57:A58"/>
    <mergeCell ref="C57:C58"/>
    <mergeCell ref="A93:A94"/>
    <mergeCell ref="C93:C94"/>
    <mergeCell ref="A95:A96"/>
    <mergeCell ref="C95:C96"/>
    <mergeCell ref="A97:A98"/>
    <mergeCell ref="C97:C98"/>
    <mergeCell ref="A73:A74"/>
    <mergeCell ref="C73:C74"/>
    <mergeCell ref="A83:A84"/>
    <mergeCell ref="C83:C84"/>
    <mergeCell ref="A86:A87"/>
    <mergeCell ref="C86:C87"/>
    <mergeCell ref="A110:A111"/>
    <mergeCell ref="C110:C111"/>
    <mergeCell ref="A112:A113"/>
    <mergeCell ref="C112:C113"/>
    <mergeCell ref="A125:A126"/>
    <mergeCell ref="C125:C126"/>
    <mergeCell ref="A100:A101"/>
    <mergeCell ref="C100:C101"/>
    <mergeCell ref="A102:A104"/>
    <mergeCell ref="C102:C104"/>
    <mergeCell ref="A106:A107"/>
    <mergeCell ref="C106:C107"/>
    <mergeCell ref="A139:A140"/>
    <mergeCell ref="C139:C140"/>
    <mergeCell ref="A141:A142"/>
    <mergeCell ref="C141:C142"/>
    <mergeCell ref="A143:A144"/>
    <mergeCell ref="C143:C144"/>
    <mergeCell ref="A127:A128"/>
    <mergeCell ref="C127:C128"/>
    <mergeCell ref="A129:A130"/>
    <mergeCell ref="C129:C130"/>
    <mergeCell ref="A133:A134"/>
    <mergeCell ref="C133:C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workbookViewId="0">
      <pane xSplit="5" ySplit="8" topLeftCell="AG56" activePane="bottomRight" state="frozen"/>
      <selection pane="topRight" activeCell="F1" sqref="F1"/>
      <selection pane="bottomLeft" activeCell="A9" sqref="A9"/>
      <selection pane="bottomRight" activeCell="AE56" sqref="AE56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27" t="s">
        <v>458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ht="12.75" customHeight="1" x14ac:dyDescent="0.2">
      <c r="A2" s="27" t="s">
        <v>459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54" ht="12.75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48.4" customHeight="1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ht="22.9" customHeight="1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ht="72.75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79.7" customHeight="1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9" t="s">
        <v>21</v>
      </c>
      <c r="G7" s="9" t="s">
        <v>22</v>
      </c>
      <c r="H7" s="9" t="s">
        <v>21</v>
      </c>
      <c r="I7" s="9" t="s">
        <v>22</v>
      </c>
      <c r="J7" s="9" t="s">
        <v>21</v>
      </c>
      <c r="K7" s="9" t="s">
        <v>22</v>
      </c>
      <c r="L7" s="9" t="s">
        <v>21</v>
      </c>
      <c r="M7" s="9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9" t="s">
        <v>15</v>
      </c>
      <c r="X7" s="9" t="s">
        <v>16</v>
      </c>
      <c r="Y7" s="9" t="s">
        <v>17</v>
      </c>
      <c r="Z7" s="24" t="s">
        <v>0</v>
      </c>
      <c r="AA7" s="9" t="s">
        <v>15</v>
      </c>
      <c r="AB7" s="9" t="s">
        <v>16</v>
      </c>
      <c r="AC7" s="9" t="s">
        <v>17</v>
      </c>
      <c r="AD7" s="9" t="s">
        <v>21</v>
      </c>
      <c r="AE7" s="9" t="s">
        <v>22</v>
      </c>
      <c r="AF7" s="9" t="s">
        <v>21</v>
      </c>
      <c r="AG7" s="9" t="s">
        <v>22</v>
      </c>
      <c r="AH7" s="9" t="s">
        <v>21</v>
      </c>
      <c r="AI7" s="9" t="s">
        <v>22</v>
      </c>
      <c r="AJ7" s="9" t="s">
        <v>21</v>
      </c>
      <c r="AK7" s="9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9" t="s">
        <v>15</v>
      </c>
      <c r="AV7" s="9" t="s">
        <v>16</v>
      </c>
      <c r="AW7" s="9" t="s">
        <v>17</v>
      </c>
      <c r="AX7" s="24" t="s">
        <v>0</v>
      </c>
      <c r="AY7" s="9" t="s">
        <v>15</v>
      </c>
      <c r="AZ7" s="9" t="s">
        <v>16</v>
      </c>
      <c r="BA7" s="9" t="s">
        <v>17</v>
      </c>
      <c r="BB7" s="24" t="s">
        <v>0</v>
      </c>
    </row>
    <row r="8" spans="1:54" ht="13.5" customHeight="1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37</v>
      </c>
      <c r="P8" s="11" t="s">
        <v>38</v>
      </c>
      <c r="Q8" s="11" t="s">
        <v>39</v>
      </c>
      <c r="R8" s="11" t="s">
        <v>40</v>
      </c>
      <c r="S8" s="11" t="s">
        <v>41</v>
      </c>
      <c r="T8" s="11" t="s">
        <v>42</v>
      </c>
      <c r="U8" s="11" t="s">
        <v>43</v>
      </c>
      <c r="V8" s="11" t="s">
        <v>44</v>
      </c>
      <c r="W8" s="11" t="s">
        <v>45</v>
      </c>
      <c r="X8" s="11" t="s">
        <v>46</v>
      </c>
      <c r="Y8" s="11" t="s">
        <v>47</v>
      </c>
      <c r="Z8" s="11" t="s">
        <v>48</v>
      </c>
      <c r="AA8" s="11" t="s">
        <v>49</v>
      </c>
      <c r="AB8" s="11" t="s">
        <v>50</v>
      </c>
      <c r="AC8" s="11" t="s">
        <v>51</v>
      </c>
      <c r="AD8" s="11" t="s">
        <v>52</v>
      </c>
      <c r="AE8" s="11" t="s">
        <v>53</v>
      </c>
      <c r="AF8" s="11" t="s">
        <v>54</v>
      </c>
      <c r="AG8" s="11" t="s">
        <v>55</v>
      </c>
      <c r="AH8" s="11" t="s">
        <v>56</v>
      </c>
      <c r="AI8" s="11" t="s">
        <v>57</v>
      </c>
      <c r="AJ8" s="11" t="s">
        <v>58</v>
      </c>
      <c r="AK8" s="11" t="s">
        <v>58</v>
      </c>
      <c r="AL8" s="11" t="s">
        <v>59</v>
      </c>
      <c r="AM8" s="11" t="s">
        <v>60</v>
      </c>
      <c r="AN8" s="11" t="s">
        <v>61</v>
      </c>
      <c r="AO8" s="11" t="s">
        <v>62</v>
      </c>
      <c r="AP8" s="11" t="s">
        <v>63</v>
      </c>
      <c r="AQ8" s="11" t="s">
        <v>64</v>
      </c>
      <c r="AR8" s="11" t="s">
        <v>65</v>
      </c>
      <c r="AS8" s="11" t="s">
        <v>66</v>
      </c>
      <c r="AT8" s="11" t="s">
        <v>67</v>
      </c>
      <c r="AU8" s="11" t="s">
        <v>68</v>
      </c>
      <c r="AV8" s="11" t="s">
        <v>69</v>
      </c>
      <c r="AW8" s="11" t="s">
        <v>70</v>
      </c>
      <c r="AX8" s="11" t="s">
        <v>71</v>
      </c>
      <c r="AY8" s="11" t="s">
        <v>72</v>
      </c>
      <c r="AZ8" s="11" t="s">
        <v>73</v>
      </c>
      <c r="BA8" s="11" t="s">
        <v>74</v>
      </c>
      <c r="BB8" s="11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334427829.76999998</v>
      </c>
      <c r="G9" s="6">
        <f>I9+K9+M9</f>
        <v>331503835.88999999</v>
      </c>
      <c r="H9" s="6">
        <f>H10+H23+H29+H35</f>
        <v>13469042.4</v>
      </c>
      <c r="I9" s="6">
        <f t="shared" ref="I9:M9" si="0">I10+I23+I29+I35</f>
        <v>12678469.4</v>
      </c>
      <c r="J9" s="6">
        <f t="shared" si="0"/>
        <v>229130027.5</v>
      </c>
      <c r="K9" s="6">
        <f t="shared" si="0"/>
        <v>227309326.21000001</v>
      </c>
      <c r="L9" s="6">
        <f t="shared" si="0"/>
        <v>91828759.870000005</v>
      </c>
      <c r="M9" s="6">
        <f t="shared" si="0"/>
        <v>91516040.280000001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327711591.38999999</v>
      </c>
      <c r="AE9" s="6">
        <f>AG9+AI9+AK9</f>
        <v>324787597.81</v>
      </c>
      <c r="AF9" s="6">
        <f>AF10+AF23+AF29+AF35</f>
        <v>10877427.100000001</v>
      </c>
      <c r="AG9" s="6">
        <f t="shared" ref="AG9:AK9" si="1">AG10+AG23+AG29+AG35</f>
        <v>10086854.100000001</v>
      </c>
      <c r="AH9" s="6">
        <f t="shared" si="1"/>
        <v>226770900.10000002</v>
      </c>
      <c r="AI9" s="6">
        <f t="shared" si="1"/>
        <v>224950199.01000002</v>
      </c>
      <c r="AJ9" s="6">
        <f t="shared" si="1"/>
        <v>90063264.189999998</v>
      </c>
      <c r="AK9" s="6">
        <f t="shared" si="1"/>
        <v>89750544.700000003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116.25" customHeight="1" x14ac:dyDescent="0.2">
      <c r="A10" s="17" t="s">
        <v>353</v>
      </c>
      <c r="B10" s="18" t="s">
        <v>79</v>
      </c>
      <c r="C10" s="18" t="s">
        <v>80</v>
      </c>
      <c r="D10" s="18" t="s">
        <v>0</v>
      </c>
      <c r="E10" s="18"/>
      <c r="F10" s="19">
        <f t="shared" ref="F10:G22" si="2">H10+J10+L10</f>
        <v>98429323.400000006</v>
      </c>
      <c r="G10" s="19">
        <f t="shared" si="2"/>
        <v>96674514.599999994</v>
      </c>
      <c r="H10" s="19">
        <f>H11</f>
        <v>13403286.4</v>
      </c>
      <c r="I10" s="19">
        <f t="shared" ref="I10:M10" si="3">I11</f>
        <v>12612713.4</v>
      </c>
      <c r="J10" s="19">
        <f t="shared" si="3"/>
        <v>4600401.5</v>
      </c>
      <c r="K10" s="19">
        <f t="shared" si="3"/>
        <v>3946614.2</v>
      </c>
      <c r="L10" s="19">
        <f t="shared" si="3"/>
        <v>80425635.5</v>
      </c>
      <c r="M10" s="19">
        <f t="shared" si="3"/>
        <v>80115187</v>
      </c>
      <c r="N10" s="19" t="s">
        <v>0</v>
      </c>
      <c r="O10" s="19" t="s">
        <v>0</v>
      </c>
      <c r="P10" s="19" t="s">
        <v>0</v>
      </c>
      <c r="Q10" s="19" t="s">
        <v>0</v>
      </c>
      <c r="R10" s="19" t="s">
        <v>0</v>
      </c>
      <c r="S10" s="19" t="s">
        <v>0</v>
      </c>
      <c r="T10" s="19" t="s">
        <v>0</v>
      </c>
      <c r="U10" s="19" t="s">
        <v>0</v>
      </c>
      <c r="V10" s="19" t="s">
        <v>0</v>
      </c>
      <c r="W10" s="19" t="s">
        <v>0</v>
      </c>
      <c r="X10" s="19" t="s">
        <v>0</v>
      </c>
      <c r="Y10" s="19" t="s">
        <v>0</v>
      </c>
      <c r="Z10" s="19" t="s">
        <v>0</v>
      </c>
      <c r="AA10" s="19" t="s">
        <v>0</v>
      </c>
      <c r="AB10" s="19" t="s">
        <v>0</v>
      </c>
      <c r="AC10" s="19" t="s">
        <v>0</v>
      </c>
      <c r="AD10" s="19">
        <f>AF10+AH10+AJ10</f>
        <v>93427427.419999987</v>
      </c>
      <c r="AE10" s="19">
        <f>AG10+AI10+AK10</f>
        <v>91672618.920000002</v>
      </c>
      <c r="AF10" s="19">
        <f t="shared" ref="AF10:AK10" si="4">AF11</f>
        <v>10811671.100000001</v>
      </c>
      <c r="AG10" s="19">
        <f t="shared" si="4"/>
        <v>10021098.100000001</v>
      </c>
      <c r="AH10" s="19">
        <f t="shared" si="4"/>
        <v>3955616.5</v>
      </c>
      <c r="AI10" s="19">
        <f t="shared" si="4"/>
        <v>3301829.4</v>
      </c>
      <c r="AJ10" s="19">
        <f t="shared" si="4"/>
        <v>78660139.819999993</v>
      </c>
      <c r="AK10" s="19">
        <f t="shared" si="4"/>
        <v>78349691.420000002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3" t="s">
        <v>78</v>
      </c>
    </row>
    <row r="11" spans="1:54" ht="60.75" customHeight="1" x14ac:dyDescent="0.2">
      <c r="A11" s="17" t="s">
        <v>354</v>
      </c>
      <c r="B11" s="18" t="s">
        <v>81</v>
      </c>
      <c r="C11" s="18" t="s">
        <v>82</v>
      </c>
      <c r="D11" s="18" t="s">
        <v>0</v>
      </c>
      <c r="E11" s="18"/>
      <c r="F11" s="19">
        <f t="shared" si="2"/>
        <v>98429323.400000006</v>
      </c>
      <c r="G11" s="19">
        <f t="shared" si="2"/>
        <v>96674514.599999994</v>
      </c>
      <c r="H11" s="19">
        <f>H12+H13+H15+H18+H20+H21+H22</f>
        <v>13403286.4</v>
      </c>
      <c r="I11" s="19">
        <f t="shared" ref="I11:M11" si="5">I12+I13+I15+I18+I20+I21+I22</f>
        <v>12612713.4</v>
      </c>
      <c r="J11" s="19">
        <f t="shared" si="5"/>
        <v>4600401.5</v>
      </c>
      <c r="K11" s="19">
        <f t="shared" si="5"/>
        <v>3946614.2</v>
      </c>
      <c r="L11" s="19">
        <f t="shared" si="5"/>
        <v>80425635.5</v>
      </c>
      <c r="M11" s="19">
        <f t="shared" si="5"/>
        <v>80115187</v>
      </c>
      <c r="N11" s="19" t="s">
        <v>0</v>
      </c>
      <c r="O11" s="19" t="s">
        <v>0</v>
      </c>
      <c r="P11" s="19" t="s">
        <v>0</v>
      </c>
      <c r="Q11" s="19" t="s">
        <v>0</v>
      </c>
      <c r="R11" s="19" t="s">
        <v>0</v>
      </c>
      <c r="S11" s="19" t="s">
        <v>0</v>
      </c>
      <c r="T11" s="19" t="s">
        <v>0</v>
      </c>
      <c r="U11" s="19" t="s">
        <v>0</v>
      </c>
      <c r="V11" s="19" t="s">
        <v>0</v>
      </c>
      <c r="W11" s="19" t="s">
        <v>0</v>
      </c>
      <c r="X11" s="19" t="s">
        <v>0</v>
      </c>
      <c r="Y11" s="19" t="s">
        <v>0</v>
      </c>
      <c r="Z11" s="19" t="s">
        <v>0</v>
      </c>
      <c r="AA11" s="19" t="s">
        <v>0</v>
      </c>
      <c r="AB11" s="19" t="s">
        <v>0</v>
      </c>
      <c r="AC11" s="19" t="s">
        <v>0</v>
      </c>
      <c r="AD11" s="19">
        <f t="shared" ref="AD11:AE40" si="6">AF11+AH11+AJ11</f>
        <v>93427427.419999987</v>
      </c>
      <c r="AE11" s="19">
        <f t="shared" si="6"/>
        <v>91672618.920000002</v>
      </c>
      <c r="AF11" s="19">
        <f t="shared" ref="AF11:AK11" si="7">AF12+AF13+AF15+AF18+AF20+AF21+AF22</f>
        <v>10811671.100000001</v>
      </c>
      <c r="AG11" s="19">
        <f t="shared" si="7"/>
        <v>10021098.100000001</v>
      </c>
      <c r="AH11" s="19">
        <f t="shared" si="7"/>
        <v>3955616.5</v>
      </c>
      <c r="AI11" s="19">
        <f t="shared" si="7"/>
        <v>3301829.4</v>
      </c>
      <c r="AJ11" s="19">
        <f t="shared" si="7"/>
        <v>78660139.819999993</v>
      </c>
      <c r="AK11" s="19">
        <f t="shared" si="7"/>
        <v>78349691.420000002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3" t="s">
        <v>78</v>
      </c>
    </row>
    <row r="12" spans="1:54" ht="236.25" x14ac:dyDescent="0.2">
      <c r="A12" s="10" t="s">
        <v>358</v>
      </c>
      <c r="B12" s="11" t="s">
        <v>97</v>
      </c>
      <c r="C12" s="11" t="s">
        <v>98</v>
      </c>
      <c r="D12" s="11" t="s">
        <v>99</v>
      </c>
      <c r="E12" s="11" t="s">
        <v>100</v>
      </c>
      <c r="F12" s="19">
        <f t="shared" si="2"/>
        <v>15978097.9</v>
      </c>
      <c r="G12" s="19">
        <f t="shared" si="2"/>
        <v>15978097.9</v>
      </c>
      <c r="H12" s="3"/>
      <c r="I12" s="3"/>
      <c r="J12" s="3">
        <v>282000</v>
      </c>
      <c r="K12" s="3">
        <v>282000</v>
      </c>
      <c r="L12" s="3">
        <v>15696097.9</v>
      </c>
      <c r="M12" s="3">
        <v>15696097.9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7">
        <f t="shared" si="6"/>
        <v>15929743.9</v>
      </c>
      <c r="AE12" s="7">
        <f t="shared" si="6"/>
        <v>15929743.9</v>
      </c>
      <c r="AF12" s="3">
        <v>0</v>
      </c>
      <c r="AG12" s="3">
        <v>0</v>
      </c>
      <c r="AH12" s="3">
        <v>282000</v>
      </c>
      <c r="AI12" s="3">
        <v>282000</v>
      </c>
      <c r="AJ12" s="3">
        <v>15647743.9</v>
      </c>
      <c r="AK12" s="3">
        <v>15647743.9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x14ac:dyDescent="0.2">
      <c r="A13" s="25" t="s">
        <v>359</v>
      </c>
      <c r="B13" s="11" t="s">
        <v>101</v>
      </c>
      <c r="C13" s="26" t="s">
        <v>102</v>
      </c>
      <c r="D13" s="11" t="s">
        <v>99</v>
      </c>
      <c r="E13" s="11" t="s">
        <v>103</v>
      </c>
      <c r="F13" s="19">
        <f t="shared" si="2"/>
        <v>25342160.5</v>
      </c>
      <c r="G13" s="19">
        <f t="shared" si="2"/>
        <v>24838498.700000003</v>
      </c>
      <c r="H13" s="3">
        <v>6317534.7000000002</v>
      </c>
      <c r="I13" s="3">
        <v>5864703.4000000004</v>
      </c>
      <c r="J13" s="3">
        <v>797383.3</v>
      </c>
      <c r="K13" s="3">
        <v>769110.7</v>
      </c>
      <c r="L13" s="3">
        <v>18227242.5</v>
      </c>
      <c r="M13" s="3">
        <v>18204684.600000001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7">
        <f t="shared" si="6"/>
        <v>25272335.300000001</v>
      </c>
      <c r="AE13" s="7">
        <f t="shared" si="6"/>
        <v>24768673.800000001</v>
      </c>
      <c r="AF13" s="3">
        <v>6317534.7000000002</v>
      </c>
      <c r="AG13" s="3">
        <v>5864703.4000000004</v>
      </c>
      <c r="AH13" s="3">
        <v>775006.5</v>
      </c>
      <c r="AI13" s="3">
        <v>746734.1</v>
      </c>
      <c r="AJ13" s="3">
        <v>18179794.100000001</v>
      </c>
      <c r="AK13" s="3">
        <v>18157236.300000001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45" x14ac:dyDescent="0.2">
      <c r="A14" s="25" t="s">
        <v>0</v>
      </c>
      <c r="B14" s="11" t="s">
        <v>460</v>
      </c>
      <c r="C14" s="26" t="s">
        <v>0</v>
      </c>
      <c r="D14" s="11" t="s">
        <v>99</v>
      </c>
      <c r="E14" s="11" t="s">
        <v>103</v>
      </c>
      <c r="F14" s="19">
        <f t="shared" si="2"/>
        <v>6877144.2999999998</v>
      </c>
      <c r="G14" s="19">
        <f t="shared" si="2"/>
        <v>6403125.7999999998</v>
      </c>
      <c r="H14" s="3">
        <v>6287891.7000000002</v>
      </c>
      <c r="I14" s="3">
        <v>5864703.4000000004</v>
      </c>
      <c r="J14" s="3">
        <v>327750</v>
      </c>
      <c r="K14" s="3">
        <v>299477.59999999998</v>
      </c>
      <c r="L14" s="3">
        <v>261502.6</v>
      </c>
      <c r="M14" s="3">
        <v>238944.8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7">
        <f t="shared" si="6"/>
        <v>6877144.2999999998</v>
      </c>
      <c r="AE14" s="7">
        <f t="shared" si="6"/>
        <v>6403125.7999999998</v>
      </c>
      <c r="AF14" s="3">
        <v>6287891.7000000002</v>
      </c>
      <c r="AG14" s="3">
        <v>5864703.4000000004</v>
      </c>
      <c r="AH14" s="3">
        <v>327750</v>
      </c>
      <c r="AI14" s="3">
        <v>299477.59999999998</v>
      </c>
      <c r="AJ14" s="3">
        <v>261502.6</v>
      </c>
      <c r="AK14" s="3">
        <v>238944.8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x14ac:dyDescent="0.2">
      <c r="A15" s="25" t="s">
        <v>360</v>
      </c>
      <c r="B15" s="11" t="s">
        <v>104</v>
      </c>
      <c r="C15" s="26" t="s">
        <v>105</v>
      </c>
      <c r="D15" s="11" t="s">
        <v>99</v>
      </c>
      <c r="E15" s="11" t="s">
        <v>103</v>
      </c>
      <c r="F15" s="19">
        <f t="shared" si="2"/>
        <v>32812044.700000003</v>
      </c>
      <c r="G15" s="19">
        <f t="shared" si="2"/>
        <v>32426191.100000001</v>
      </c>
      <c r="H15" s="3">
        <v>7085751.7000000002</v>
      </c>
      <c r="I15" s="3">
        <v>6748010</v>
      </c>
      <c r="J15" s="3">
        <v>2397818.2000000002</v>
      </c>
      <c r="K15" s="3">
        <v>2371057.5</v>
      </c>
      <c r="L15" s="3">
        <v>23328474.800000001</v>
      </c>
      <c r="M15" s="3">
        <v>23307123.600000001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6"/>
        <v>29239723.700000003</v>
      </c>
      <c r="AE15" s="7">
        <f t="shared" si="6"/>
        <v>28853870.100000001</v>
      </c>
      <c r="AF15" s="3">
        <v>4494136.4000000004</v>
      </c>
      <c r="AG15" s="3">
        <v>4156394.7</v>
      </c>
      <c r="AH15" s="3">
        <v>1775410</v>
      </c>
      <c r="AI15" s="3">
        <v>1748649.3</v>
      </c>
      <c r="AJ15" s="3">
        <v>22970177.300000001</v>
      </c>
      <c r="AK15" s="3">
        <v>22948826.100000001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45" x14ac:dyDescent="0.2">
      <c r="A16" s="25" t="s">
        <v>0</v>
      </c>
      <c r="B16" s="11" t="s">
        <v>461</v>
      </c>
      <c r="C16" s="26" t="s">
        <v>0</v>
      </c>
      <c r="D16" s="11" t="s">
        <v>99</v>
      </c>
      <c r="E16" s="11" t="s">
        <v>103</v>
      </c>
      <c r="F16" s="19">
        <f t="shared" si="2"/>
        <v>6424757.0999999996</v>
      </c>
      <c r="G16" s="19">
        <f t="shared" si="2"/>
        <v>6324316.5999999996</v>
      </c>
      <c r="H16" s="3">
        <v>5777566.5999999996</v>
      </c>
      <c r="I16" s="3">
        <v>5725237.2999999998</v>
      </c>
      <c r="J16" s="3">
        <v>359975.8</v>
      </c>
      <c r="K16" s="3">
        <v>333215.7</v>
      </c>
      <c r="L16" s="3">
        <v>287214.7</v>
      </c>
      <c r="M16" s="3">
        <v>265863.59999999998</v>
      </c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7">
        <f t="shared" si="6"/>
        <v>3427977.1999999997</v>
      </c>
      <c r="AE16" s="7">
        <f t="shared" si="6"/>
        <v>3327536.5999999996</v>
      </c>
      <c r="AF16" s="3">
        <v>3185951.3</v>
      </c>
      <c r="AG16" s="3">
        <v>3133622</v>
      </c>
      <c r="AH16" s="3">
        <v>134618</v>
      </c>
      <c r="AI16" s="3">
        <v>107857.8</v>
      </c>
      <c r="AJ16" s="3">
        <v>107407.9</v>
      </c>
      <c r="AK16" s="3">
        <v>86056.8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0</v>
      </c>
    </row>
    <row r="17" spans="1:54" ht="45" x14ac:dyDescent="0.2">
      <c r="A17" s="25" t="s">
        <v>0</v>
      </c>
      <c r="B17" s="11" t="s">
        <v>461</v>
      </c>
      <c r="C17" s="26" t="s">
        <v>0</v>
      </c>
      <c r="D17" s="11" t="s">
        <v>99</v>
      </c>
      <c r="E17" s="11" t="s">
        <v>103</v>
      </c>
      <c r="F17" s="19">
        <f t="shared" si="2"/>
        <v>1278185.1000000001</v>
      </c>
      <c r="G17" s="19">
        <f t="shared" si="2"/>
        <v>1022772.7</v>
      </c>
      <c r="H17" s="3">
        <v>1278185.1000000001</v>
      </c>
      <c r="I17" s="3">
        <v>1022772.7</v>
      </c>
      <c r="J17" s="3"/>
      <c r="K17" s="3"/>
      <c r="L17" s="3"/>
      <c r="M17" s="3"/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7">
        <f t="shared" si="6"/>
        <v>1278185.1000000001</v>
      </c>
      <c r="AE17" s="7">
        <f t="shared" si="6"/>
        <v>1022772.7</v>
      </c>
      <c r="AF17" s="3">
        <v>1278185.1000000001</v>
      </c>
      <c r="AG17" s="3">
        <v>1022772.7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0</v>
      </c>
    </row>
    <row r="18" spans="1:54" x14ac:dyDescent="0.2">
      <c r="A18" s="25" t="s">
        <v>361</v>
      </c>
      <c r="B18" s="11" t="s">
        <v>106</v>
      </c>
      <c r="C18" s="26" t="s">
        <v>107</v>
      </c>
      <c r="D18" s="11" t="s">
        <v>99</v>
      </c>
      <c r="E18" s="11" t="s">
        <v>108</v>
      </c>
      <c r="F18" s="19">
        <f t="shared" si="2"/>
        <v>20579371.300000001</v>
      </c>
      <c r="G18" s="19">
        <f t="shared" si="2"/>
        <v>20579371.300000001</v>
      </c>
      <c r="H18" s="3"/>
      <c r="I18" s="3"/>
      <c r="J18" s="3"/>
      <c r="K18" s="3"/>
      <c r="L18" s="3">
        <v>20579371.300000001</v>
      </c>
      <c r="M18" s="3">
        <v>20579371.300000001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7">
        <f t="shared" si="6"/>
        <v>20575371.300000001</v>
      </c>
      <c r="AE18" s="7">
        <f t="shared" si="6"/>
        <v>20575371.300000001</v>
      </c>
      <c r="AF18" s="3">
        <v>0</v>
      </c>
      <c r="AG18" s="3">
        <v>0</v>
      </c>
      <c r="AH18" s="3">
        <v>0</v>
      </c>
      <c r="AI18" s="3">
        <v>0</v>
      </c>
      <c r="AJ18" s="3">
        <v>20575371.300000001</v>
      </c>
      <c r="AK18" s="3">
        <v>20575371.300000001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78</v>
      </c>
    </row>
    <row r="19" spans="1:54" ht="33.75" x14ac:dyDescent="0.2">
      <c r="A19" s="25" t="s">
        <v>0</v>
      </c>
      <c r="B19" s="11" t="s">
        <v>435</v>
      </c>
      <c r="C19" s="26" t="s">
        <v>0</v>
      </c>
      <c r="D19" s="11" t="s">
        <v>99</v>
      </c>
      <c r="E19" s="11" t="s">
        <v>108</v>
      </c>
      <c r="F19" s="19">
        <f t="shared" si="2"/>
        <v>608663</v>
      </c>
      <c r="G19" s="19">
        <f t="shared" si="2"/>
        <v>608663</v>
      </c>
      <c r="H19" s="3"/>
      <c r="I19" s="3"/>
      <c r="J19" s="3"/>
      <c r="K19" s="3"/>
      <c r="L19" s="3">
        <v>608663</v>
      </c>
      <c r="M19" s="3">
        <v>608663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7">
        <f t="shared" si="6"/>
        <v>608663</v>
      </c>
      <c r="AE19" s="7">
        <f t="shared" si="6"/>
        <v>608663</v>
      </c>
      <c r="AF19" s="3">
        <v>0</v>
      </c>
      <c r="AG19" s="3">
        <v>0</v>
      </c>
      <c r="AH19" s="3">
        <v>0</v>
      </c>
      <c r="AI19" s="3">
        <v>0</v>
      </c>
      <c r="AJ19" s="3">
        <v>608663</v>
      </c>
      <c r="AK19" s="3">
        <v>608663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0</v>
      </c>
    </row>
    <row r="20" spans="1:54" ht="46.5" customHeight="1" x14ac:dyDescent="0.2">
      <c r="A20" s="10" t="s">
        <v>362</v>
      </c>
      <c r="B20" s="11" t="s">
        <v>109</v>
      </c>
      <c r="C20" s="11" t="s">
        <v>110</v>
      </c>
      <c r="D20" s="11" t="s">
        <v>99</v>
      </c>
      <c r="E20" s="11" t="s">
        <v>111</v>
      </c>
      <c r="F20" s="19">
        <f t="shared" si="2"/>
        <v>1623200</v>
      </c>
      <c r="G20" s="19">
        <f t="shared" si="2"/>
        <v>757906.6</v>
      </c>
      <c r="H20" s="3"/>
      <c r="I20" s="3"/>
      <c r="J20" s="3">
        <v>1123200</v>
      </c>
      <c r="K20" s="3">
        <v>524446</v>
      </c>
      <c r="L20" s="3">
        <v>500000</v>
      </c>
      <c r="M20" s="3">
        <v>233460.6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7">
        <f t="shared" si="6"/>
        <v>1623200</v>
      </c>
      <c r="AE20" s="7">
        <f t="shared" si="6"/>
        <v>757906.6</v>
      </c>
      <c r="AF20" s="3">
        <v>0</v>
      </c>
      <c r="AG20" s="3">
        <v>0</v>
      </c>
      <c r="AH20" s="3">
        <v>1123200</v>
      </c>
      <c r="AI20" s="3">
        <v>524446</v>
      </c>
      <c r="AJ20" s="3">
        <v>500000</v>
      </c>
      <c r="AK20" s="3">
        <v>233460.6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78</v>
      </c>
    </row>
    <row r="21" spans="1:54" ht="67.5" x14ac:dyDescent="0.2">
      <c r="A21" s="10" t="s">
        <v>368</v>
      </c>
      <c r="B21" s="11" t="s">
        <v>128</v>
      </c>
      <c r="C21" s="11" t="s">
        <v>129</v>
      </c>
      <c r="D21" s="11" t="s">
        <v>130</v>
      </c>
      <c r="E21" s="11" t="s">
        <v>131</v>
      </c>
      <c r="F21" s="19">
        <f t="shared" si="2"/>
        <v>1714600</v>
      </c>
      <c r="G21" s="19">
        <f t="shared" si="2"/>
        <v>1714600</v>
      </c>
      <c r="H21" s="3"/>
      <c r="I21" s="3"/>
      <c r="J21" s="3"/>
      <c r="K21" s="3"/>
      <c r="L21" s="3">
        <v>1714600</v>
      </c>
      <c r="M21" s="3">
        <v>1714600</v>
      </c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7">
        <f t="shared" si="6"/>
        <v>407204.22</v>
      </c>
      <c r="AE21" s="7">
        <f t="shared" si="6"/>
        <v>407204.22</v>
      </c>
      <c r="AF21" s="3">
        <v>0</v>
      </c>
      <c r="AG21" s="3">
        <v>0</v>
      </c>
      <c r="AH21" s="3">
        <v>0</v>
      </c>
      <c r="AI21" s="3">
        <v>0</v>
      </c>
      <c r="AJ21" s="3">
        <v>407204.22</v>
      </c>
      <c r="AK21" s="3">
        <v>407204.22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78</v>
      </c>
    </row>
    <row r="22" spans="1:54" ht="56.25" x14ac:dyDescent="0.2">
      <c r="A22" s="10" t="s">
        <v>369</v>
      </c>
      <c r="B22" s="11" t="s">
        <v>132</v>
      </c>
      <c r="C22" s="11" t="s">
        <v>133</v>
      </c>
      <c r="D22" s="11" t="s">
        <v>99</v>
      </c>
      <c r="E22" s="11" t="s">
        <v>134</v>
      </c>
      <c r="F22" s="19">
        <f t="shared" si="2"/>
        <v>379849</v>
      </c>
      <c r="G22" s="19">
        <f t="shared" si="2"/>
        <v>379849</v>
      </c>
      <c r="H22" s="3"/>
      <c r="I22" s="3"/>
      <c r="J22" s="3"/>
      <c r="K22" s="3"/>
      <c r="L22" s="3">
        <v>379849</v>
      </c>
      <c r="M22" s="3">
        <v>379849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7">
        <f t="shared" si="6"/>
        <v>379849</v>
      </c>
      <c r="AE22" s="7">
        <f t="shared" si="6"/>
        <v>379849</v>
      </c>
      <c r="AF22" s="3">
        <v>0</v>
      </c>
      <c r="AG22" s="3">
        <v>0</v>
      </c>
      <c r="AH22" s="3">
        <v>0</v>
      </c>
      <c r="AI22" s="3">
        <v>0</v>
      </c>
      <c r="AJ22" s="3">
        <v>379849</v>
      </c>
      <c r="AK22" s="3">
        <v>379849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ht="236.25" x14ac:dyDescent="0.2">
      <c r="A23" s="17" t="s">
        <v>376</v>
      </c>
      <c r="B23" s="18" t="s">
        <v>152</v>
      </c>
      <c r="C23" s="18" t="s">
        <v>153</v>
      </c>
      <c r="D23" s="18" t="s">
        <v>0</v>
      </c>
      <c r="E23" s="18" t="s">
        <v>154</v>
      </c>
      <c r="F23" s="19">
        <f>H23+J23+L23</f>
        <v>11468880.370000001</v>
      </c>
      <c r="G23" s="19">
        <f>I23+K23+M23</f>
        <v>11466609.280000001</v>
      </c>
      <c r="H23" s="19">
        <f>H24+H26+H28</f>
        <v>65756</v>
      </c>
      <c r="I23" s="19">
        <f t="shared" ref="I23:M23" si="8">I24+I26+I28</f>
        <v>65756</v>
      </c>
      <c r="J23" s="19">
        <f t="shared" si="8"/>
        <v>0</v>
      </c>
      <c r="K23" s="19">
        <f t="shared" si="8"/>
        <v>0</v>
      </c>
      <c r="L23" s="19">
        <f t="shared" si="8"/>
        <v>11403124.370000001</v>
      </c>
      <c r="M23" s="19">
        <f t="shared" si="8"/>
        <v>11400853.280000001</v>
      </c>
      <c r="N23" s="19" t="s">
        <v>0</v>
      </c>
      <c r="O23" s="19" t="s">
        <v>0</v>
      </c>
      <c r="P23" s="19" t="s">
        <v>0</v>
      </c>
      <c r="Q23" s="19" t="s">
        <v>0</v>
      </c>
      <c r="R23" s="19" t="s">
        <v>0</v>
      </c>
      <c r="S23" s="19" t="s">
        <v>0</v>
      </c>
      <c r="T23" s="19" t="s">
        <v>0</v>
      </c>
      <c r="U23" s="19" t="s">
        <v>0</v>
      </c>
      <c r="V23" s="19" t="s">
        <v>0</v>
      </c>
      <c r="W23" s="19" t="s">
        <v>0</v>
      </c>
      <c r="X23" s="19" t="s">
        <v>0</v>
      </c>
      <c r="Y23" s="19" t="s">
        <v>0</v>
      </c>
      <c r="Z23" s="19" t="s">
        <v>0</v>
      </c>
      <c r="AA23" s="19" t="s">
        <v>0</v>
      </c>
      <c r="AB23" s="19" t="s">
        <v>0</v>
      </c>
      <c r="AC23" s="19" t="s">
        <v>0</v>
      </c>
      <c r="AD23" s="19">
        <f t="shared" si="6"/>
        <v>11468880.370000001</v>
      </c>
      <c r="AE23" s="19">
        <f t="shared" si="6"/>
        <v>11466609.280000001</v>
      </c>
      <c r="AF23" s="19">
        <f t="shared" ref="AF23:AK23" si="9">AF24+AF26+AF28</f>
        <v>65756</v>
      </c>
      <c r="AG23" s="19">
        <f t="shared" si="9"/>
        <v>65756</v>
      </c>
      <c r="AH23" s="19">
        <f t="shared" si="9"/>
        <v>0</v>
      </c>
      <c r="AI23" s="19">
        <f t="shared" si="9"/>
        <v>0</v>
      </c>
      <c r="AJ23" s="19">
        <f t="shared" si="9"/>
        <v>11403124.370000001</v>
      </c>
      <c r="AK23" s="19">
        <f t="shared" si="9"/>
        <v>11400853.280000001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 t="s">
        <v>78</v>
      </c>
    </row>
    <row r="24" spans="1:54" ht="22.5" x14ac:dyDescent="0.2">
      <c r="A24" s="25" t="s">
        <v>377</v>
      </c>
      <c r="B24" s="11" t="s">
        <v>155</v>
      </c>
      <c r="C24" s="26" t="s">
        <v>156</v>
      </c>
      <c r="D24" s="11" t="s">
        <v>23</v>
      </c>
      <c r="E24" s="11" t="s">
        <v>157</v>
      </c>
      <c r="F24" s="19">
        <f t="shared" ref="F24:G28" si="10">H24+J24+L24</f>
        <v>1004470.46</v>
      </c>
      <c r="G24" s="19">
        <f t="shared" si="10"/>
        <v>1003098.5</v>
      </c>
      <c r="H24" s="3">
        <v>15252</v>
      </c>
      <c r="I24" s="3">
        <v>15252</v>
      </c>
      <c r="J24" s="3"/>
      <c r="K24" s="3"/>
      <c r="L24" s="3">
        <v>989218.46</v>
      </c>
      <c r="M24" s="3">
        <v>987846.5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7">
        <f t="shared" si="6"/>
        <v>1004470.46</v>
      </c>
      <c r="AE24" s="7">
        <f t="shared" si="6"/>
        <v>1003098.5</v>
      </c>
      <c r="AF24" s="3">
        <v>15252</v>
      </c>
      <c r="AG24" s="3">
        <v>15252</v>
      </c>
      <c r="AH24" s="3"/>
      <c r="AI24" s="3"/>
      <c r="AJ24" s="3">
        <v>989218.46</v>
      </c>
      <c r="AK24" s="3">
        <v>987846.5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33.75" x14ac:dyDescent="0.2">
      <c r="A25" s="25" t="s">
        <v>0</v>
      </c>
      <c r="B25" s="11" t="s">
        <v>155</v>
      </c>
      <c r="C25" s="26" t="s">
        <v>0</v>
      </c>
      <c r="D25" s="11" t="s">
        <v>23</v>
      </c>
      <c r="E25" s="11" t="s">
        <v>462</v>
      </c>
      <c r="F25" s="19">
        <f t="shared" si="10"/>
        <v>15252</v>
      </c>
      <c r="G25" s="19">
        <f t="shared" si="10"/>
        <v>15252</v>
      </c>
      <c r="H25" s="3">
        <v>15252</v>
      </c>
      <c r="I25" s="3">
        <v>15252</v>
      </c>
      <c r="J25" s="3"/>
      <c r="K25" s="3"/>
      <c r="L25" s="3"/>
      <c r="M25" s="3"/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7">
        <f t="shared" si="6"/>
        <v>15252</v>
      </c>
      <c r="AE25" s="7">
        <f t="shared" si="6"/>
        <v>15252</v>
      </c>
      <c r="AF25" s="3">
        <v>15252</v>
      </c>
      <c r="AG25" s="3">
        <v>15252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0</v>
      </c>
    </row>
    <row r="26" spans="1:54" ht="22.5" x14ac:dyDescent="0.2">
      <c r="A26" s="25" t="s">
        <v>378</v>
      </c>
      <c r="B26" s="11" t="s">
        <v>159</v>
      </c>
      <c r="C26" s="26" t="s">
        <v>160</v>
      </c>
      <c r="D26" s="11" t="s">
        <v>23</v>
      </c>
      <c r="E26" s="11" t="s">
        <v>161</v>
      </c>
      <c r="F26" s="19">
        <f t="shared" si="10"/>
        <v>2913493.63</v>
      </c>
      <c r="G26" s="19">
        <f t="shared" si="10"/>
        <v>2912594.5</v>
      </c>
      <c r="H26" s="3">
        <v>50504</v>
      </c>
      <c r="I26" s="3">
        <v>50504</v>
      </c>
      <c r="J26" s="3"/>
      <c r="K26" s="3"/>
      <c r="L26" s="3">
        <v>2862989.63</v>
      </c>
      <c r="M26" s="3">
        <v>2862090.5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7">
        <f t="shared" si="6"/>
        <v>2913493.63</v>
      </c>
      <c r="AE26" s="7">
        <f t="shared" si="6"/>
        <v>2912594.5</v>
      </c>
      <c r="AF26" s="3">
        <v>50504</v>
      </c>
      <c r="AG26" s="3">
        <v>50504</v>
      </c>
      <c r="AH26" s="3"/>
      <c r="AI26" s="3"/>
      <c r="AJ26" s="3">
        <v>2862989.63</v>
      </c>
      <c r="AK26" s="3">
        <v>2862090.5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ht="22.5" x14ac:dyDescent="0.2">
      <c r="A27" s="25" t="s">
        <v>0</v>
      </c>
      <c r="B27" s="11" t="s">
        <v>159</v>
      </c>
      <c r="C27" s="26" t="s">
        <v>0</v>
      </c>
      <c r="D27" s="11" t="s">
        <v>23</v>
      </c>
      <c r="E27" s="11" t="s">
        <v>162</v>
      </c>
      <c r="F27" s="19">
        <f t="shared" si="10"/>
        <v>50504</v>
      </c>
      <c r="G27" s="19">
        <f t="shared" si="10"/>
        <v>50504</v>
      </c>
      <c r="H27" s="3">
        <v>50504</v>
      </c>
      <c r="I27" s="3">
        <v>50504</v>
      </c>
      <c r="J27" s="3"/>
      <c r="K27" s="3"/>
      <c r="L27" s="3"/>
      <c r="M27" s="3"/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7">
        <f t="shared" si="6"/>
        <v>50504</v>
      </c>
      <c r="AE27" s="7">
        <f t="shared" si="6"/>
        <v>50504</v>
      </c>
      <c r="AF27" s="3">
        <v>50504</v>
      </c>
      <c r="AG27" s="3">
        <v>50504</v>
      </c>
      <c r="AH27" s="3"/>
      <c r="AI27" s="3"/>
      <c r="AJ27" s="3"/>
      <c r="AK27" s="3"/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0</v>
      </c>
    </row>
    <row r="28" spans="1:54" ht="105.75" customHeight="1" x14ac:dyDescent="0.2">
      <c r="A28" s="10" t="s">
        <v>379</v>
      </c>
      <c r="B28" s="11" t="s">
        <v>163</v>
      </c>
      <c r="C28" s="11" t="s">
        <v>164</v>
      </c>
      <c r="D28" s="11" t="s">
        <v>23</v>
      </c>
      <c r="E28" s="11" t="s">
        <v>165</v>
      </c>
      <c r="F28" s="19">
        <f t="shared" si="10"/>
        <v>7550916.2800000003</v>
      </c>
      <c r="G28" s="19">
        <f t="shared" si="10"/>
        <v>7550916.2800000003</v>
      </c>
      <c r="H28" s="3"/>
      <c r="I28" s="3"/>
      <c r="J28" s="3"/>
      <c r="K28" s="3"/>
      <c r="L28" s="3">
        <v>7550916.2800000003</v>
      </c>
      <c r="M28" s="3">
        <v>7550916.2800000003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7">
        <f t="shared" si="6"/>
        <v>7550916.2800000003</v>
      </c>
      <c r="AE28" s="7">
        <f t="shared" si="6"/>
        <v>7550916.2800000003</v>
      </c>
      <c r="AF28" s="3">
        <v>0</v>
      </c>
      <c r="AG28" s="3">
        <v>0</v>
      </c>
      <c r="AH28" s="3">
        <v>0</v>
      </c>
      <c r="AI28" s="3">
        <v>0</v>
      </c>
      <c r="AJ28" s="3">
        <v>7550916.2800000003</v>
      </c>
      <c r="AK28" s="3">
        <v>7550916.2800000003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78</v>
      </c>
    </row>
    <row r="29" spans="1:54" ht="49.5" customHeight="1" x14ac:dyDescent="0.2">
      <c r="A29" s="17" t="s">
        <v>386</v>
      </c>
      <c r="B29" s="18" t="s">
        <v>183</v>
      </c>
      <c r="C29" s="18" t="s">
        <v>184</v>
      </c>
      <c r="D29" s="18" t="s">
        <v>0</v>
      </c>
      <c r="E29" s="18" t="s">
        <v>185</v>
      </c>
      <c r="F29" s="19">
        <f>H29+J29+L29</f>
        <v>6713618</v>
      </c>
      <c r="G29" s="19">
        <f>I29+K29+M29</f>
        <v>5546704.0099999998</v>
      </c>
      <c r="H29" s="19">
        <f>H30+H31+H32+H33+H34</f>
        <v>0</v>
      </c>
      <c r="I29" s="19">
        <f t="shared" ref="I29:K29" si="11">I30+I31+I32+I33+I34</f>
        <v>0</v>
      </c>
      <c r="J29" s="19">
        <f t="shared" si="11"/>
        <v>6713618</v>
      </c>
      <c r="K29" s="19">
        <f t="shared" si="11"/>
        <v>5546704.0099999998</v>
      </c>
      <c r="L29" s="19"/>
      <c r="M29" s="19"/>
      <c r="N29" s="19" t="s">
        <v>0</v>
      </c>
      <c r="O29" s="19" t="s">
        <v>0</v>
      </c>
      <c r="P29" s="19" t="s">
        <v>0</v>
      </c>
      <c r="Q29" s="19" t="s">
        <v>0</v>
      </c>
      <c r="R29" s="19" t="s">
        <v>0</v>
      </c>
      <c r="S29" s="19" t="s">
        <v>0</v>
      </c>
      <c r="T29" s="19" t="s">
        <v>0</v>
      </c>
      <c r="U29" s="19" t="s">
        <v>0</v>
      </c>
      <c r="V29" s="19" t="s">
        <v>0</v>
      </c>
      <c r="W29" s="19" t="s">
        <v>0</v>
      </c>
      <c r="X29" s="19" t="s">
        <v>0</v>
      </c>
      <c r="Y29" s="19" t="s">
        <v>0</v>
      </c>
      <c r="Z29" s="19" t="s">
        <v>0</v>
      </c>
      <c r="AA29" s="19" t="s">
        <v>0</v>
      </c>
      <c r="AB29" s="19" t="s">
        <v>0</v>
      </c>
      <c r="AC29" s="19" t="s">
        <v>0</v>
      </c>
      <c r="AD29" s="19">
        <f t="shared" si="6"/>
        <v>6712948</v>
      </c>
      <c r="AE29" s="19">
        <f t="shared" si="6"/>
        <v>5546034.0099999998</v>
      </c>
      <c r="AF29" s="19">
        <f>AF30+AF31+AF32+AF33+AF34</f>
        <v>0</v>
      </c>
      <c r="AG29" s="19">
        <f t="shared" ref="AG29:AI29" si="12">AG30+AG31+AG32+AG33+AG34</f>
        <v>0</v>
      </c>
      <c r="AH29" s="19">
        <f t="shared" si="12"/>
        <v>6712948</v>
      </c>
      <c r="AI29" s="19">
        <f t="shared" si="12"/>
        <v>5546034.0099999998</v>
      </c>
      <c r="AJ29" s="19">
        <f>AJ30+AJ31+AJ32+AJ33+AJ34</f>
        <v>0</v>
      </c>
      <c r="AK29" s="19">
        <f t="shared" ref="AK29:AM29" si="13">AK30+AK31+AK32+AK33+AK34</f>
        <v>0</v>
      </c>
      <c r="AL29" s="19">
        <f t="shared" si="13"/>
        <v>0</v>
      </c>
      <c r="AM29" s="19">
        <f t="shared" si="13"/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 t="s">
        <v>78</v>
      </c>
    </row>
    <row r="30" spans="1:54" ht="78.75" x14ac:dyDescent="0.2">
      <c r="A30" s="10" t="s">
        <v>387</v>
      </c>
      <c r="B30" s="11" t="s">
        <v>186</v>
      </c>
      <c r="C30" s="11" t="s">
        <v>187</v>
      </c>
      <c r="D30" s="11" t="s">
        <v>23</v>
      </c>
      <c r="E30" s="11" t="s">
        <v>188</v>
      </c>
      <c r="F30" s="19">
        <f t="shared" ref="F30:G34" si="14">H30+J30+L30</f>
        <v>76559.92</v>
      </c>
      <c r="G30" s="19">
        <f t="shared" si="14"/>
        <v>76559.92</v>
      </c>
      <c r="H30" s="3"/>
      <c r="I30" s="3"/>
      <c r="J30" s="3">
        <v>76559.92</v>
      </c>
      <c r="K30" s="3">
        <v>76559.92</v>
      </c>
      <c r="L30" s="3"/>
      <c r="M30" s="3"/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7">
        <f t="shared" si="6"/>
        <v>75889.919999999998</v>
      </c>
      <c r="AE30" s="7">
        <f t="shared" si="6"/>
        <v>75889.919999999998</v>
      </c>
      <c r="AF30" s="3">
        <v>0</v>
      </c>
      <c r="AG30" s="3">
        <v>0</v>
      </c>
      <c r="AH30" s="3">
        <v>75889.919999999998</v>
      </c>
      <c r="AI30" s="3">
        <v>75889.919999999998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t="78.75" x14ac:dyDescent="0.2">
      <c r="A31" s="10" t="s">
        <v>388</v>
      </c>
      <c r="B31" s="11" t="s">
        <v>189</v>
      </c>
      <c r="C31" s="11" t="s">
        <v>190</v>
      </c>
      <c r="D31" s="11" t="s">
        <v>23</v>
      </c>
      <c r="E31" s="11" t="s">
        <v>188</v>
      </c>
      <c r="F31" s="19">
        <f t="shared" si="14"/>
        <v>150840.07999999999</v>
      </c>
      <c r="G31" s="19">
        <f t="shared" si="14"/>
        <v>150840.07999999999</v>
      </c>
      <c r="H31" s="3"/>
      <c r="I31" s="3"/>
      <c r="J31" s="3">
        <v>150840.07999999999</v>
      </c>
      <c r="K31" s="3">
        <v>150840.07999999999</v>
      </c>
      <c r="L31" s="3"/>
      <c r="M31" s="3"/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7">
        <f t="shared" si="6"/>
        <v>150840.07999999999</v>
      </c>
      <c r="AE31" s="7">
        <f t="shared" si="6"/>
        <v>150840.07999999999</v>
      </c>
      <c r="AF31" s="3">
        <v>0</v>
      </c>
      <c r="AG31" s="3">
        <v>0</v>
      </c>
      <c r="AH31" s="3">
        <v>150840.07999999999</v>
      </c>
      <c r="AI31" s="3">
        <v>150840.07999999999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78</v>
      </c>
    </row>
    <row r="32" spans="1:54" ht="12.75" customHeight="1" x14ac:dyDescent="0.2">
      <c r="A32" s="10" t="s">
        <v>389</v>
      </c>
      <c r="B32" s="11" t="s">
        <v>191</v>
      </c>
      <c r="C32" s="11" t="s">
        <v>192</v>
      </c>
      <c r="D32" s="11" t="s">
        <v>168</v>
      </c>
      <c r="E32" s="11" t="s">
        <v>193</v>
      </c>
      <c r="F32" s="19">
        <f t="shared" si="14"/>
        <v>6000</v>
      </c>
      <c r="G32" s="19">
        <f t="shared" si="14"/>
        <v>6000</v>
      </c>
      <c r="H32" s="3"/>
      <c r="I32" s="3"/>
      <c r="J32" s="3">
        <v>6000</v>
      </c>
      <c r="K32" s="3">
        <v>6000</v>
      </c>
      <c r="L32" s="3"/>
      <c r="M32" s="3"/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7">
        <f t="shared" si="6"/>
        <v>6000</v>
      </c>
      <c r="AE32" s="7">
        <f t="shared" si="6"/>
        <v>6000</v>
      </c>
      <c r="AF32" s="3">
        <v>0</v>
      </c>
      <c r="AG32" s="3">
        <v>0</v>
      </c>
      <c r="AH32" s="3">
        <v>6000</v>
      </c>
      <c r="AI32" s="3">
        <v>6000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78</v>
      </c>
    </row>
    <row r="33" spans="1:54" ht="409.5" x14ac:dyDescent="0.2">
      <c r="A33" s="10" t="s">
        <v>390</v>
      </c>
      <c r="B33" s="11" t="s">
        <v>194</v>
      </c>
      <c r="C33" s="11" t="s">
        <v>195</v>
      </c>
      <c r="D33" s="11" t="s">
        <v>168</v>
      </c>
      <c r="E33" s="11" t="s">
        <v>196</v>
      </c>
      <c r="F33" s="19">
        <f t="shared" si="14"/>
        <v>4835616</v>
      </c>
      <c r="G33" s="19">
        <f t="shared" si="14"/>
        <v>3668702.01</v>
      </c>
      <c r="H33" s="3"/>
      <c r="I33" s="3"/>
      <c r="J33" s="3">
        <v>4835616</v>
      </c>
      <c r="K33" s="3">
        <v>3668702.01</v>
      </c>
      <c r="L33" s="3"/>
      <c r="M33" s="3"/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7">
        <f t="shared" si="6"/>
        <v>4835616</v>
      </c>
      <c r="AE33" s="7">
        <f t="shared" si="6"/>
        <v>3668702.01</v>
      </c>
      <c r="AF33" s="3">
        <v>0</v>
      </c>
      <c r="AG33" s="3">
        <v>0</v>
      </c>
      <c r="AH33" s="3">
        <v>4835616</v>
      </c>
      <c r="AI33" s="3">
        <v>3668702.01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ht="33.75" x14ac:dyDescent="0.2">
      <c r="A34" s="10" t="s">
        <v>392</v>
      </c>
      <c r="B34" s="11" t="s">
        <v>199</v>
      </c>
      <c r="C34" s="11" t="s">
        <v>200</v>
      </c>
      <c r="D34" s="11" t="s">
        <v>168</v>
      </c>
      <c r="E34" s="11" t="s">
        <v>201</v>
      </c>
      <c r="F34" s="19">
        <f t="shared" si="14"/>
        <v>1644602</v>
      </c>
      <c r="G34" s="19">
        <f t="shared" si="14"/>
        <v>1644602</v>
      </c>
      <c r="H34" s="3"/>
      <c r="I34" s="3"/>
      <c r="J34" s="3">
        <v>1644602</v>
      </c>
      <c r="K34" s="3">
        <v>1644602</v>
      </c>
      <c r="L34" s="3"/>
      <c r="M34" s="3"/>
      <c r="N34" s="3" t="s">
        <v>0</v>
      </c>
      <c r="O34" s="3" t="s">
        <v>0</v>
      </c>
      <c r="P34" s="3" t="s">
        <v>0</v>
      </c>
      <c r="Q34" s="3" t="s">
        <v>0</v>
      </c>
      <c r="R34" s="3" t="s">
        <v>0</v>
      </c>
      <c r="S34" s="3" t="s">
        <v>0</v>
      </c>
      <c r="T34" s="3" t="s">
        <v>0</v>
      </c>
      <c r="U34" s="3" t="s">
        <v>0</v>
      </c>
      <c r="V34" s="3" t="s">
        <v>0</v>
      </c>
      <c r="W34" s="3" t="s">
        <v>0</v>
      </c>
      <c r="X34" s="3" t="s">
        <v>0</v>
      </c>
      <c r="Y34" s="3" t="s">
        <v>0</v>
      </c>
      <c r="Z34" s="3" t="s">
        <v>0</v>
      </c>
      <c r="AA34" s="3" t="s">
        <v>0</v>
      </c>
      <c r="AB34" s="3" t="s">
        <v>0</v>
      </c>
      <c r="AC34" s="3" t="s">
        <v>0</v>
      </c>
      <c r="AD34" s="7">
        <f t="shared" si="6"/>
        <v>1644602</v>
      </c>
      <c r="AE34" s="7">
        <f t="shared" si="6"/>
        <v>1644602</v>
      </c>
      <c r="AF34" s="3">
        <v>0</v>
      </c>
      <c r="AG34" s="3">
        <v>0</v>
      </c>
      <c r="AH34" s="3">
        <v>1644602</v>
      </c>
      <c r="AI34" s="3">
        <v>1644602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78</v>
      </c>
    </row>
    <row r="35" spans="1:54" ht="90" x14ac:dyDescent="0.2">
      <c r="A35" s="17" t="s">
        <v>394</v>
      </c>
      <c r="B35" s="18" t="s">
        <v>206</v>
      </c>
      <c r="C35" s="18" t="s">
        <v>207</v>
      </c>
      <c r="D35" s="18" t="s">
        <v>0</v>
      </c>
      <c r="E35" s="18" t="s">
        <v>208</v>
      </c>
      <c r="F35" s="19">
        <f>H35+J35+L35</f>
        <v>217816008</v>
      </c>
      <c r="G35" s="19">
        <f>I35+K35+M35</f>
        <v>217816008</v>
      </c>
      <c r="H35" s="19">
        <f>H36+H38+H40</f>
        <v>0</v>
      </c>
      <c r="I35" s="19">
        <f t="shared" ref="I35:M35" si="15">I36+I38+I40</f>
        <v>0</v>
      </c>
      <c r="J35" s="19">
        <f t="shared" si="15"/>
        <v>217816008</v>
      </c>
      <c r="K35" s="19">
        <f t="shared" si="15"/>
        <v>217816008</v>
      </c>
      <c r="L35" s="19">
        <f t="shared" si="15"/>
        <v>0</v>
      </c>
      <c r="M35" s="19">
        <f t="shared" si="15"/>
        <v>0</v>
      </c>
      <c r="N35" s="19" t="s">
        <v>0</v>
      </c>
      <c r="O35" s="19" t="s">
        <v>0</v>
      </c>
      <c r="P35" s="19" t="s">
        <v>0</v>
      </c>
      <c r="Q35" s="19" t="s">
        <v>0</v>
      </c>
      <c r="R35" s="19" t="s">
        <v>0</v>
      </c>
      <c r="S35" s="19" t="s">
        <v>0</v>
      </c>
      <c r="T35" s="19" t="s">
        <v>0</v>
      </c>
      <c r="U35" s="19" t="s">
        <v>0</v>
      </c>
      <c r="V35" s="19" t="s">
        <v>0</v>
      </c>
      <c r="W35" s="19" t="s">
        <v>0</v>
      </c>
      <c r="X35" s="19" t="s">
        <v>0</v>
      </c>
      <c r="Y35" s="19" t="s">
        <v>0</v>
      </c>
      <c r="Z35" s="19" t="s">
        <v>0</v>
      </c>
      <c r="AA35" s="19" t="s">
        <v>0</v>
      </c>
      <c r="AB35" s="19" t="s">
        <v>0</v>
      </c>
      <c r="AC35" s="19" t="s">
        <v>0</v>
      </c>
      <c r="AD35" s="19">
        <f t="shared" si="6"/>
        <v>216102335.60000002</v>
      </c>
      <c r="AE35" s="19">
        <f t="shared" si="6"/>
        <v>216102335.60000002</v>
      </c>
      <c r="AF35" s="19">
        <f>AF36+AF38+AF40</f>
        <v>0</v>
      </c>
      <c r="AG35" s="19">
        <f t="shared" ref="AG35:AK35" si="16">AG36+AG38+AG40</f>
        <v>0</v>
      </c>
      <c r="AH35" s="19">
        <f t="shared" si="16"/>
        <v>216102335.60000002</v>
      </c>
      <c r="AI35" s="19">
        <f t="shared" si="16"/>
        <v>216102335.60000002</v>
      </c>
      <c r="AJ35" s="19">
        <f t="shared" si="16"/>
        <v>0</v>
      </c>
      <c r="AK35" s="19">
        <f t="shared" si="16"/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 t="s">
        <v>78</v>
      </c>
    </row>
    <row r="36" spans="1:54" x14ac:dyDescent="0.2">
      <c r="A36" s="25" t="s">
        <v>395</v>
      </c>
      <c r="B36" s="11" t="s">
        <v>209</v>
      </c>
      <c r="C36" s="26" t="s">
        <v>210</v>
      </c>
      <c r="D36" s="11" t="s">
        <v>99</v>
      </c>
      <c r="E36" s="11" t="s">
        <v>103</v>
      </c>
      <c r="F36" s="19">
        <f t="shared" ref="F36:G41" si="17">H36+J36+L36</f>
        <v>66739831.700000003</v>
      </c>
      <c r="G36" s="19">
        <f t="shared" si="17"/>
        <v>66739831.700000003</v>
      </c>
      <c r="H36" s="3"/>
      <c r="I36" s="3"/>
      <c r="J36" s="3">
        <v>66739831.700000003</v>
      </c>
      <c r="K36" s="3">
        <v>66739831.700000003</v>
      </c>
      <c r="L36" s="3"/>
      <c r="M36" s="3"/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7">
        <f t="shared" si="6"/>
        <v>65790502.5</v>
      </c>
      <c r="AE36" s="7">
        <f t="shared" si="6"/>
        <v>65790502.5</v>
      </c>
      <c r="AF36" s="3">
        <v>0</v>
      </c>
      <c r="AG36" s="3">
        <v>0</v>
      </c>
      <c r="AH36" s="3">
        <v>65790502.5</v>
      </c>
      <c r="AI36" s="3">
        <v>65790502.5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33.75" x14ac:dyDescent="0.2">
      <c r="A37" s="25" t="s">
        <v>0</v>
      </c>
      <c r="B37" s="11" t="s">
        <v>463</v>
      </c>
      <c r="C37" s="26" t="s">
        <v>0</v>
      </c>
      <c r="D37" s="11" t="s">
        <v>99</v>
      </c>
      <c r="E37" s="11">
        <v>702</v>
      </c>
      <c r="F37" s="19">
        <f t="shared" si="17"/>
        <v>3692316</v>
      </c>
      <c r="G37" s="19">
        <f t="shared" si="17"/>
        <v>3692316</v>
      </c>
      <c r="H37" s="3"/>
      <c r="I37" s="3"/>
      <c r="J37" s="3">
        <v>3692316</v>
      </c>
      <c r="K37" s="3">
        <v>3692316</v>
      </c>
      <c r="L37" s="3"/>
      <c r="M37" s="3"/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7">
        <f t="shared" si="6"/>
        <v>3692316</v>
      </c>
      <c r="AE37" s="7">
        <f t="shared" si="6"/>
        <v>3692316</v>
      </c>
      <c r="AF37" s="3">
        <v>0</v>
      </c>
      <c r="AG37" s="3">
        <v>0</v>
      </c>
      <c r="AH37" s="3">
        <v>3692316</v>
      </c>
      <c r="AI37" s="3">
        <v>3692316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0</v>
      </c>
    </row>
    <row r="38" spans="1:54" x14ac:dyDescent="0.2">
      <c r="A38" s="25" t="s">
        <v>396</v>
      </c>
      <c r="B38" s="11" t="s">
        <v>211</v>
      </c>
      <c r="C38" s="26" t="s">
        <v>212</v>
      </c>
      <c r="D38" s="11" t="s">
        <v>99</v>
      </c>
      <c r="E38" s="11" t="s">
        <v>103</v>
      </c>
      <c r="F38" s="19">
        <f t="shared" si="17"/>
        <v>78715089.099999994</v>
      </c>
      <c r="G38" s="19">
        <f t="shared" si="17"/>
        <v>78715089.099999994</v>
      </c>
      <c r="H38" s="3"/>
      <c r="I38" s="3"/>
      <c r="J38" s="3">
        <v>78715089.099999994</v>
      </c>
      <c r="K38" s="3">
        <v>78715089.099999994</v>
      </c>
      <c r="L38" s="3"/>
      <c r="M38" s="3"/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7">
        <f t="shared" si="6"/>
        <v>78188264.400000006</v>
      </c>
      <c r="AE38" s="7">
        <f t="shared" si="6"/>
        <v>78188264.400000006</v>
      </c>
      <c r="AF38" s="3">
        <v>0</v>
      </c>
      <c r="AG38" s="3">
        <v>0</v>
      </c>
      <c r="AH38" s="3">
        <v>78188264.400000006</v>
      </c>
      <c r="AI38" s="3">
        <v>78188264.400000006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33.75" x14ac:dyDescent="0.2">
      <c r="A39" s="25" t="s">
        <v>0</v>
      </c>
      <c r="B39" s="11" t="s">
        <v>464</v>
      </c>
      <c r="C39" s="26" t="s">
        <v>0</v>
      </c>
      <c r="D39" s="11" t="s">
        <v>99</v>
      </c>
      <c r="E39" s="11" t="s">
        <v>103</v>
      </c>
      <c r="F39" s="19">
        <f t="shared" si="17"/>
        <v>4260254.7</v>
      </c>
      <c r="G39" s="19">
        <f t="shared" si="17"/>
        <v>4260254.7</v>
      </c>
      <c r="H39" s="3"/>
      <c r="I39" s="3"/>
      <c r="J39" s="3">
        <v>4260254.7</v>
      </c>
      <c r="K39" s="3">
        <v>4260254.7</v>
      </c>
      <c r="L39" s="3"/>
      <c r="M39" s="3"/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7">
        <f t="shared" si="6"/>
        <v>4260254.7</v>
      </c>
      <c r="AE39" s="7">
        <f t="shared" si="6"/>
        <v>4260254.7</v>
      </c>
      <c r="AF39" s="3">
        <v>0</v>
      </c>
      <c r="AG39" s="3">
        <v>0</v>
      </c>
      <c r="AH39" s="3">
        <v>4260254.7</v>
      </c>
      <c r="AI39" s="3">
        <v>4260254.7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x14ac:dyDescent="0.2">
      <c r="A40" s="25" t="s">
        <v>397</v>
      </c>
      <c r="B40" s="11" t="s">
        <v>213</v>
      </c>
      <c r="C40" s="26" t="s">
        <v>214</v>
      </c>
      <c r="D40" s="11" t="s">
        <v>99</v>
      </c>
      <c r="E40" s="11" t="s">
        <v>100</v>
      </c>
      <c r="F40" s="19">
        <f t="shared" si="17"/>
        <v>72361087.200000003</v>
      </c>
      <c r="G40" s="19">
        <f t="shared" si="17"/>
        <v>72361087.200000003</v>
      </c>
      <c r="H40" s="3"/>
      <c r="I40" s="3"/>
      <c r="J40" s="3">
        <v>72361087.200000003</v>
      </c>
      <c r="K40" s="3">
        <v>72361087.200000003</v>
      </c>
      <c r="L40" s="3"/>
      <c r="M40" s="3"/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6"/>
        <v>72123568.700000003</v>
      </c>
      <c r="AE40" s="7">
        <f t="shared" si="6"/>
        <v>72123568.700000003</v>
      </c>
      <c r="AF40" s="3">
        <v>0</v>
      </c>
      <c r="AG40" s="3">
        <v>0</v>
      </c>
      <c r="AH40" s="3">
        <v>72123568.700000003</v>
      </c>
      <c r="AI40" s="3">
        <v>72123568.700000003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33.75" x14ac:dyDescent="0.2">
      <c r="A41" s="25" t="s">
        <v>0</v>
      </c>
      <c r="B41" s="11" t="s">
        <v>465</v>
      </c>
      <c r="C41" s="26" t="s">
        <v>0</v>
      </c>
      <c r="D41" s="11" t="s">
        <v>99</v>
      </c>
      <c r="E41" s="11" t="s">
        <v>100</v>
      </c>
      <c r="F41" s="19">
        <f t="shared" si="17"/>
        <v>1532708</v>
      </c>
      <c r="G41" s="19">
        <f t="shared" si="17"/>
        <v>1532708</v>
      </c>
      <c r="H41" s="3"/>
      <c r="I41" s="3"/>
      <c r="J41" s="3">
        <v>1532708</v>
      </c>
      <c r="K41" s="3">
        <v>1532708</v>
      </c>
      <c r="L41" s="3"/>
      <c r="M41" s="3"/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7">
        <f t="shared" ref="AD41:AE41" si="18">AF41+AH41+AJ41</f>
        <v>1532708</v>
      </c>
      <c r="AE41" s="7">
        <f t="shared" si="18"/>
        <v>1532708</v>
      </c>
      <c r="AF41" s="3">
        <v>0</v>
      </c>
      <c r="AG41" s="3">
        <v>0</v>
      </c>
      <c r="AH41" s="3">
        <v>1532708</v>
      </c>
      <c r="AI41" s="3">
        <v>1532708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0</v>
      </c>
    </row>
    <row r="42" spans="1:54" ht="73.5" x14ac:dyDescent="0.2">
      <c r="A42" s="4" t="s">
        <v>243</v>
      </c>
      <c r="B42" s="5" t="s">
        <v>244</v>
      </c>
      <c r="C42" s="5" t="s">
        <v>245</v>
      </c>
      <c r="D42" s="5" t="s">
        <v>176</v>
      </c>
      <c r="E42" s="5" t="s">
        <v>0</v>
      </c>
      <c r="F42" s="20"/>
      <c r="G42" s="20"/>
      <c r="H42" s="6"/>
      <c r="I42" s="6"/>
      <c r="J42" s="6"/>
      <c r="K42" s="6"/>
      <c r="L42" s="6"/>
      <c r="M42" s="6"/>
      <c r="N42" s="6">
        <f>O42+P42+Q42</f>
        <v>355397659.45999998</v>
      </c>
      <c r="O42" s="6">
        <f>O43+O44+O46+O48+O50+O51+O52+O53+O54+O55+O56+O58+O60</f>
        <v>29017373.299999997</v>
      </c>
      <c r="P42" s="6">
        <f t="shared" ref="P42:Q42" si="19">P43+P44+P46+P48+P50+P51+P52+P53+P54+P55+P56+P58+P60</f>
        <v>244862508.28</v>
      </c>
      <c r="Q42" s="6">
        <f t="shared" si="19"/>
        <v>81517777.879999995</v>
      </c>
      <c r="R42" s="6">
        <f>S42+T42+U42</f>
        <v>349301702.39999998</v>
      </c>
      <c r="S42" s="6">
        <f>S43+S44+S46+S48+S50+S51+S52+S53+S54+S55+S56+S58+S60</f>
        <v>29939033.100000001</v>
      </c>
      <c r="T42" s="6">
        <f t="shared" ref="T42:U42" si="20">T43+T44+T46+T48+T50+T51+T52+T53+T54+T55+T56+T58+T60</f>
        <v>240269923.69999999</v>
      </c>
      <c r="U42" s="6">
        <f t="shared" si="20"/>
        <v>79092745.599999994</v>
      </c>
      <c r="V42" s="6">
        <f>W42+X42+Y42</f>
        <v>327820354.10000002</v>
      </c>
      <c r="W42" s="6">
        <f t="shared" ref="W42:Y42" si="21">W43+W44+W46+W48+W50+W51+W52+W53+W54+W55+W56+W58+W60</f>
        <v>30138223.700000003</v>
      </c>
      <c r="X42" s="6">
        <f t="shared" si="21"/>
        <v>232329949.30000001</v>
      </c>
      <c r="Y42" s="6">
        <f t="shared" si="21"/>
        <v>65352181.100000001</v>
      </c>
      <c r="Z42" s="6">
        <f>AA42+AB42+AC42</f>
        <v>327058730</v>
      </c>
      <c r="AA42" s="6">
        <f t="shared" ref="AA42:AC42" si="22">AA43+AA44+AA46+AA48+AA50+AA51+AA52+AA53+AA54+AA55+AA56+AA58+AA60</f>
        <v>30028223.799999997</v>
      </c>
      <c r="AB42" s="6">
        <f t="shared" si="22"/>
        <v>231724641.30000001</v>
      </c>
      <c r="AC42" s="6">
        <f t="shared" si="22"/>
        <v>65305864.900000006</v>
      </c>
      <c r="AD42" s="6"/>
      <c r="AE42" s="6"/>
      <c r="AF42" s="6"/>
      <c r="AG42" s="6"/>
      <c r="AH42" s="6"/>
      <c r="AI42" s="6"/>
      <c r="AJ42" s="6"/>
      <c r="AK42" s="6"/>
      <c r="AL42" s="6">
        <f>AM42+AN42+AO42</f>
        <v>348137704.44</v>
      </c>
      <c r="AM42" s="6">
        <f t="shared" ref="AM42:AO42" si="23">AM43+AM44+AM46+AM48+AM50+AM51+AM52+AM53+AM54+AM55+AM56+AM58+AM60</f>
        <v>29017373.299999997</v>
      </c>
      <c r="AN42" s="6">
        <f t="shared" si="23"/>
        <v>239317202.56</v>
      </c>
      <c r="AO42" s="6">
        <f t="shared" si="23"/>
        <v>79803128.579999998</v>
      </c>
      <c r="AP42" s="6">
        <f>AQ42+AR42+AS42</f>
        <v>338365289.39999998</v>
      </c>
      <c r="AQ42" s="6">
        <f t="shared" ref="AQ42:AS42" si="24">AQ43+AQ44+AQ46+AQ48+AQ50+AQ51+AQ52+AQ53+AQ54+AQ55+AQ56+AQ58+AQ60</f>
        <v>29939033.100000001</v>
      </c>
      <c r="AR42" s="6">
        <f t="shared" si="24"/>
        <v>230002123.69999999</v>
      </c>
      <c r="AS42" s="6">
        <f t="shared" si="24"/>
        <v>78424132.599999994</v>
      </c>
      <c r="AT42" s="6">
        <f>AU42+AV42+AW42</f>
        <v>326435554.20000005</v>
      </c>
      <c r="AU42" s="6">
        <f t="shared" ref="AU42:AW42" si="25">AU43+AU44+AU46+AU48+AU50+AU51+AU52+AU53+AU54+AU55+AU56+AU58+AU60</f>
        <v>30138223.799999997</v>
      </c>
      <c r="AV42" s="6">
        <f t="shared" si="25"/>
        <v>230945149.30000001</v>
      </c>
      <c r="AW42" s="6">
        <f t="shared" si="25"/>
        <v>65352181.100000001</v>
      </c>
      <c r="AX42" s="6">
        <f>AY42+AZ42+BA42</f>
        <v>325673930</v>
      </c>
      <c r="AY42" s="6">
        <f t="shared" ref="AY42:BA42" si="26">AY43+AY44+AY46+AY48+AY50+AY51+AY52+AY53+AY54+AY55+AY56+AY58+AY60</f>
        <v>30028223.799999997</v>
      </c>
      <c r="AZ42" s="6">
        <f t="shared" si="26"/>
        <v>230339841.30000001</v>
      </c>
      <c r="BA42" s="6">
        <f t="shared" si="26"/>
        <v>65305864.900000006</v>
      </c>
      <c r="BB42" s="3" t="s">
        <v>0</v>
      </c>
    </row>
    <row r="43" spans="1:54" ht="236.25" x14ac:dyDescent="0.2">
      <c r="A43" s="10" t="s">
        <v>358</v>
      </c>
      <c r="B43" s="11" t="s">
        <v>266</v>
      </c>
      <c r="C43" s="11" t="s">
        <v>267</v>
      </c>
      <c r="D43" s="11" t="s">
        <v>99</v>
      </c>
      <c r="E43" s="11" t="s">
        <v>100</v>
      </c>
      <c r="F43" s="19" t="s">
        <v>0</v>
      </c>
      <c r="G43" s="19" t="s">
        <v>0</v>
      </c>
      <c r="H43" s="3" t="s">
        <v>0</v>
      </c>
      <c r="I43" s="3" t="s">
        <v>0</v>
      </c>
      <c r="J43" s="3" t="s">
        <v>0</v>
      </c>
      <c r="K43" s="3" t="s">
        <v>0</v>
      </c>
      <c r="L43" s="3" t="s">
        <v>0</v>
      </c>
      <c r="M43" s="3" t="s">
        <v>0</v>
      </c>
      <c r="N43" s="3">
        <f t="shared" ref="N43:N61" si="27">O43+P43+Q43</f>
        <v>17988092</v>
      </c>
      <c r="O43" s="3"/>
      <c r="P43" s="3">
        <v>159580</v>
      </c>
      <c r="Q43" s="3">
        <v>17828512</v>
      </c>
      <c r="R43" s="3">
        <f t="shared" ref="R43:R61" si="28">S43+T43+U43</f>
        <v>20135852</v>
      </c>
      <c r="S43" s="3"/>
      <c r="T43" s="3">
        <v>2519232</v>
      </c>
      <c r="U43" s="3">
        <v>17616620</v>
      </c>
      <c r="V43" s="3">
        <f t="shared" ref="V43:V61" si="29">W43+X43+Y43</f>
        <v>15028000</v>
      </c>
      <c r="W43" s="3"/>
      <c r="X43" s="3"/>
      <c r="Y43" s="3">
        <v>15028000</v>
      </c>
      <c r="Z43" s="3">
        <f t="shared" ref="Z43:Z61" si="30">AA43+AB43+AC43</f>
        <v>15028000</v>
      </c>
      <c r="AA43" s="3"/>
      <c r="AB43" s="3"/>
      <c r="AC43" s="3">
        <v>15028000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f t="shared" ref="AL43:AL61" si="31">AM43+AN43+AO43</f>
        <v>17988092</v>
      </c>
      <c r="AM43" s="3">
        <v>0</v>
      </c>
      <c r="AN43" s="3">
        <v>159580</v>
      </c>
      <c r="AO43" s="3">
        <v>17828512</v>
      </c>
      <c r="AP43" s="3">
        <f t="shared" ref="AP43:AP61" si="32">AQ43+AR43+AS43</f>
        <v>20135852</v>
      </c>
      <c r="AQ43" s="3">
        <v>0</v>
      </c>
      <c r="AR43" s="3">
        <v>2519232</v>
      </c>
      <c r="AS43" s="3">
        <v>17616620</v>
      </c>
      <c r="AT43" s="3">
        <f t="shared" ref="AT43:AT61" si="33">AU43+AV43+AW43</f>
        <v>15028000</v>
      </c>
      <c r="AU43" s="3">
        <v>0</v>
      </c>
      <c r="AV43" s="3">
        <v>0</v>
      </c>
      <c r="AW43" s="3">
        <v>15028000</v>
      </c>
      <c r="AX43" s="3">
        <f t="shared" ref="AX43:AX61" si="34">AY43+AZ43+BA43</f>
        <v>15028000</v>
      </c>
      <c r="AY43" s="3">
        <v>0</v>
      </c>
      <c r="AZ43" s="3">
        <v>0</v>
      </c>
      <c r="BA43" s="3">
        <v>15028000</v>
      </c>
      <c r="BB43" s="3" t="s">
        <v>78</v>
      </c>
    </row>
    <row r="44" spans="1:54" x14ac:dyDescent="0.2">
      <c r="A44" s="25" t="s">
        <v>359</v>
      </c>
      <c r="B44" s="11" t="s">
        <v>268</v>
      </c>
      <c r="C44" s="26" t="s">
        <v>269</v>
      </c>
      <c r="D44" s="11" t="s">
        <v>99</v>
      </c>
      <c r="E44" s="11" t="s">
        <v>103</v>
      </c>
      <c r="F44" s="19" t="s">
        <v>0</v>
      </c>
      <c r="G44" s="19" t="s">
        <v>0</v>
      </c>
      <c r="H44" s="3" t="s">
        <v>0</v>
      </c>
      <c r="I44" s="3" t="s">
        <v>0</v>
      </c>
      <c r="J44" s="3" t="s">
        <v>0</v>
      </c>
      <c r="K44" s="3" t="s">
        <v>0</v>
      </c>
      <c r="L44" s="3" t="s">
        <v>0</v>
      </c>
      <c r="M44" s="3" t="s">
        <v>0</v>
      </c>
      <c r="N44" s="3">
        <f t="shared" si="27"/>
        <v>43167920.480000004</v>
      </c>
      <c r="O44" s="3">
        <v>16310353.1</v>
      </c>
      <c r="P44" s="21">
        <v>9825549</v>
      </c>
      <c r="Q44" s="21">
        <f>17002513+29505.38</f>
        <v>17032018.379999999</v>
      </c>
      <c r="R44" s="3">
        <f t="shared" si="28"/>
        <v>41041324.399999999</v>
      </c>
      <c r="S44" s="3">
        <v>17059846.699999999</v>
      </c>
      <c r="T44" s="3">
        <v>7369116.5</v>
      </c>
      <c r="U44" s="3">
        <v>16612361.199999999</v>
      </c>
      <c r="V44" s="3">
        <f>W44+X44+Y44</f>
        <v>30782888.200000003</v>
      </c>
      <c r="W44" s="3">
        <v>17059357.100000001</v>
      </c>
      <c r="X44" s="3">
        <v>1760948.8</v>
      </c>
      <c r="Y44" s="3">
        <v>11962582.300000001</v>
      </c>
      <c r="Z44" s="3">
        <f t="shared" si="30"/>
        <v>30782888.300000001</v>
      </c>
      <c r="AA44" s="3">
        <v>17059357.199999999</v>
      </c>
      <c r="AB44" s="3">
        <v>1760948.8</v>
      </c>
      <c r="AC44" s="3">
        <v>11962582.300000001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f t="shared" si="31"/>
        <v>43158520.480000004</v>
      </c>
      <c r="AM44" s="3">
        <v>16310353.1</v>
      </c>
      <c r="AN44" s="16">
        <v>9825549</v>
      </c>
      <c r="AO44" s="22">
        <f>17002513+29505.38-9400</f>
        <v>17022618.379999999</v>
      </c>
      <c r="AP44" s="3">
        <f t="shared" si="32"/>
        <v>36926611.399999999</v>
      </c>
      <c r="AQ44" s="3">
        <v>17059846.699999999</v>
      </c>
      <c r="AR44" s="3">
        <v>3542433.4</v>
      </c>
      <c r="AS44" s="3">
        <v>16324331.300000001</v>
      </c>
      <c r="AT44" s="3">
        <f t="shared" si="33"/>
        <v>30782888.300000001</v>
      </c>
      <c r="AU44" s="3">
        <v>17059357.199999999</v>
      </c>
      <c r="AV44" s="3">
        <v>1760948.8</v>
      </c>
      <c r="AW44" s="3">
        <v>11962582.300000001</v>
      </c>
      <c r="AX44" s="3">
        <f t="shared" si="34"/>
        <v>30782888.300000001</v>
      </c>
      <c r="AY44" s="3">
        <v>17059357.199999999</v>
      </c>
      <c r="AZ44" s="3">
        <v>1760948.8</v>
      </c>
      <c r="BA44" s="3">
        <v>11962582.300000001</v>
      </c>
      <c r="BB44" s="3" t="s">
        <v>78</v>
      </c>
    </row>
    <row r="45" spans="1:54" ht="45" x14ac:dyDescent="0.2">
      <c r="A45" s="25" t="s">
        <v>0</v>
      </c>
      <c r="B45" s="11" t="s">
        <v>466</v>
      </c>
      <c r="C45" s="26" t="s">
        <v>0</v>
      </c>
      <c r="D45" s="11" t="s">
        <v>99</v>
      </c>
      <c r="E45" s="11" t="s">
        <v>103</v>
      </c>
      <c r="F45" s="19" t="s">
        <v>0</v>
      </c>
      <c r="G45" s="19" t="s">
        <v>0</v>
      </c>
      <c r="H45" s="3" t="s">
        <v>0</v>
      </c>
      <c r="I45" s="3" t="s">
        <v>0</v>
      </c>
      <c r="J45" s="3" t="s">
        <v>0</v>
      </c>
      <c r="K45" s="3" t="s">
        <v>0</v>
      </c>
      <c r="L45" s="3" t="s">
        <v>0</v>
      </c>
      <c r="M45" s="3" t="s">
        <v>0</v>
      </c>
      <c r="N45" s="3">
        <f t="shared" si="27"/>
        <v>17810545.699999999</v>
      </c>
      <c r="O45" s="3">
        <v>16310353.1</v>
      </c>
      <c r="P45" s="3">
        <v>772952.4</v>
      </c>
      <c r="Q45" s="3">
        <v>727240.2</v>
      </c>
      <c r="R45" s="3">
        <f t="shared" si="28"/>
        <v>18410532.299999997</v>
      </c>
      <c r="S45" s="3">
        <v>17059846.699999999</v>
      </c>
      <c r="T45" s="3">
        <v>599433.4</v>
      </c>
      <c r="U45" s="3">
        <v>751252.2</v>
      </c>
      <c r="V45" s="3">
        <f t="shared" si="29"/>
        <v>18446288.300000001</v>
      </c>
      <c r="W45" s="3">
        <v>17059357.199999999</v>
      </c>
      <c r="X45" s="3">
        <v>615188.80000000005</v>
      </c>
      <c r="Y45" s="3">
        <v>771742.3</v>
      </c>
      <c r="Z45" s="3">
        <f t="shared" si="30"/>
        <v>18446288.300000001</v>
      </c>
      <c r="AA45" s="3">
        <v>17059357.199999999</v>
      </c>
      <c r="AB45" s="3">
        <v>615188.80000000005</v>
      </c>
      <c r="AC45" s="3">
        <v>771742.3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f t="shared" si="31"/>
        <v>17801145.699999999</v>
      </c>
      <c r="AM45" s="3">
        <v>16310353.1</v>
      </c>
      <c r="AN45" s="3">
        <v>772952.4</v>
      </c>
      <c r="AO45" s="22">
        <f>727240.2-9400</f>
        <v>717840.2</v>
      </c>
      <c r="AP45" s="3">
        <f t="shared" si="32"/>
        <v>18410532.299999997</v>
      </c>
      <c r="AQ45" s="3">
        <v>17059846.699999999</v>
      </c>
      <c r="AR45" s="3">
        <v>599433.4</v>
      </c>
      <c r="AS45" s="3">
        <v>751252.2</v>
      </c>
      <c r="AT45" s="3">
        <f t="shared" si="33"/>
        <v>18446288.300000001</v>
      </c>
      <c r="AU45" s="3">
        <v>17059357.199999999</v>
      </c>
      <c r="AV45" s="3">
        <v>615188.80000000005</v>
      </c>
      <c r="AW45" s="3">
        <v>771742.3</v>
      </c>
      <c r="AX45" s="3">
        <f t="shared" si="34"/>
        <v>18446288.300000001</v>
      </c>
      <c r="AY45" s="3">
        <v>17059357.199999999</v>
      </c>
      <c r="AZ45" s="3">
        <v>615188.80000000005</v>
      </c>
      <c r="BA45" s="3">
        <v>771742.3</v>
      </c>
      <c r="BB45" s="3" t="s">
        <v>0</v>
      </c>
    </row>
    <row r="46" spans="1:54" x14ac:dyDescent="0.2">
      <c r="A46" s="25" t="s">
        <v>360</v>
      </c>
      <c r="B46" s="11" t="s">
        <v>270</v>
      </c>
      <c r="C46" s="26" t="s">
        <v>271</v>
      </c>
      <c r="D46" s="11" t="s">
        <v>99</v>
      </c>
      <c r="E46" s="11" t="s">
        <v>103</v>
      </c>
      <c r="F46" s="19" t="s">
        <v>0</v>
      </c>
      <c r="G46" s="19" t="s">
        <v>0</v>
      </c>
      <c r="H46" s="3" t="s">
        <v>0</v>
      </c>
      <c r="I46" s="3" t="s">
        <v>0</v>
      </c>
      <c r="J46" s="3" t="s">
        <v>0</v>
      </c>
      <c r="K46" s="3" t="s">
        <v>0</v>
      </c>
      <c r="L46" s="3" t="s">
        <v>0</v>
      </c>
      <c r="M46" s="3" t="s">
        <v>0</v>
      </c>
      <c r="N46" s="3">
        <f t="shared" si="27"/>
        <v>52879213.799999997</v>
      </c>
      <c r="O46" s="3">
        <v>12707020.199999999</v>
      </c>
      <c r="P46" s="21">
        <f>5038597.9-392000+8172788.38</f>
        <v>12819386.280000001</v>
      </c>
      <c r="Q46" s="21">
        <f>27382312.7-29505.38</f>
        <v>27352807.32</v>
      </c>
      <c r="R46" s="3">
        <f t="shared" si="28"/>
        <v>47601133</v>
      </c>
      <c r="S46" s="3">
        <v>12879186.4</v>
      </c>
      <c r="T46" s="3">
        <v>8323582.2000000002</v>
      </c>
      <c r="U46" s="3">
        <v>26398364.399999999</v>
      </c>
      <c r="V46" s="3">
        <f t="shared" si="29"/>
        <v>41086072.900000006</v>
      </c>
      <c r="W46" s="3">
        <v>13078866.6</v>
      </c>
      <c r="X46" s="3">
        <v>7906507.5</v>
      </c>
      <c r="Y46" s="3">
        <v>20100698.800000001</v>
      </c>
      <c r="Z46" s="3">
        <f t="shared" si="30"/>
        <v>40974448.700000003</v>
      </c>
      <c r="AA46" s="3">
        <v>12968866.6</v>
      </c>
      <c r="AB46" s="3">
        <v>7905699.5</v>
      </c>
      <c r="AC46" s="3">
        <v>20099882.600000001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f t="shared" si="31"/>
        <v>46804012.899999999</v>
      </c>
      <c r="AM46" s="3">
        <v>12707020.199999999</v>
      </c>
      <c r="AN46" s="16">
        <f>641648.3-392000+8172788.38</f>
        <v>8422436.6799999997</v>
      </c>
      <c r="AO46" s="22">
        <f>25731161.4-29505.38-2300-24800</f>
        <v>25674556.02</v>
      </c>
      <c r="AP46" s="3">
        <f t="shared" si="32"/>
        <v>42164233</v>
      </c>
      <c r="AQ46" s="3">
        <v>12879186.4</v>
      </c>
      <c r="AR46" s="3">
        <v>3267265.3</v>
      </c>
      <c r="AS46" s="3">
        <v>26017781.300000001</v>
      </c>
      <c r="AT46" s="3">
        <f t="shared" si="33"/>
        <v>41086072.900000006</v>
      </c>
      <c r="AU46" s="3">
        <v>13078866.6</v>
      </c>
      <c r="AV46" s="3">
        <v>7906507.5</v>
      </c>
      <c r="AW46" s="3">
        <v>20100698.800000001</v>
      </c>
      <c r="AX46" s="3">
        <f t="shared" si="34"/>
        <v>40974448.700000003</v>
      </c>
      <c r="AY46" s="3">
        <v>12968866.6</v>
      </c>
      <c r="AZ46" s="3">
        <v>7905699.5</v>
      </c>
      <c r="BA46" s="3">
        <v>20099882.600000001</v>
      </c>
      <c r="BB46" s="3" t="s">
        <v>78</v>
      </c>
    </row>
    <row r="47" spans="1:54" ht="45" x14ac:dyDescent="0.2">
      <c r="A47" s="25" t="s">
        <v>0</v>
      </c>
      <c r="B47" s="11" t="s">
        <v>467</v>
      </c>
      <c r="C47" s="26" t="s">
        <v>0</v>
      </c>
      <c r="D47" s="11" t="s">
        <v>99</v>
      </c>
      <c r="E47" s="11" t="s">
        <v>103</v>
      </c>
      <c r="F47" s="19" t="s">
        <v>0</v>
      </c>
      <c r="G47" s="19" t="s">
        <v>0</v>
      </c>
      <c r="H47" s="3" t="s">
        <v>0</v>
      </c>
      <c r="I47" s="3" t="s">
        <v>0</v>
      </c>
      <c r="J47" s="3" t="s">
        <v>0</v>
      </c>
      <c r="K47" s="3" t="s">
        <v>0</v>
      </c>
      <c r="L47" s="3" t="s">
        <v>0</v>
      </c>
      <c r="M47" s="3" t="s">
        <v>0</v>
      </c>
      <c r="N47" s="3">
        <f t="shared" si="27"/>
        <v>13322205.5</v>
      </c>
      <c r="O47" s="3">
        <v>12707020.199999999</v>
      </c>
      <c r="P47" s="3">
        <v>316965.3</v>
      </c>
      <c r="Q47" s="3">
        <v>298220</v>
      </c>
      <c r="R47" s="3">
        <f t="shared" si="28"/>
        <v>13428502.500000002</v>
      </c>
      <c r="S47" s="3">
        <v>12879186.4</v>
      </c>
      <c r="T47" s="3">
        <v>243655.3</v>
      </c>
      <c r="U47" s="3">
        <v>305660.79999999999</v>
      </c>
      <c r="V47" s="3">
        <f t="shared" si="29"/>
        <v>13647029.299999999</v>
      </c>
      <c r="W47" s="3">
        <v>13078866.6</v>
      </c>
      <c r="X47" s="3">
        <v>252102.5</v>
      </c>
      <c r="Y47" s="3">
        <v>316060.2</v>
      </c>
      <c r="Z47" s="3">
        <f t="shared" si="30"/>
        <v>13565405.1</v>
      </c>
      <c r="AA47" s="3">
        <v>12998866.6</v>
      </c>
      <c r="AB47" s="3">
        <v>251294.5</v>
      </c>
      <c r="AC47" s="3">
        <v>315244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f t="shared" si="31"/>
        <v>13295105.5</v>
      </c>
      <c r="AM47" s="3">
        <v>12707020.199999999</v>
      </c>
      <c r="AN47" s="3">
        <v>316965.3</v>
      </c>
      <c r="AO47" s="22">
        <f>298220-2300-24800</f>
        <v>271120</v>
      </c>
      <c r="AP47" s="3">
        <f t="shared" si="32"/>
        <v>13428502.500000002</v>
      </c>
      <c r="AQ47" s="3">
        <v>12879186.4</v>
      </c>
      <c r="AR47" s="3">
        <v>243655.3</v>
      </c>
      <c r="AS47" s="3">
        <v>305660.79999999999</v>
      </c>
      <c r="AT47" s="3">
        <f t="shared" si="33"/>
        <v>13647029.299999999</v>
      </c>
      <c r="AU47" s="3">
        <v>13078866.6</v>
      </c>
      <c r="AV47" s="3">
        <v>252102.5</v>
      </c>
      <c r="AW47" s="3">
        <v>316060.2</v>
      </c>
      <c r="AX47" s="3">
        <f t="shared" si="34"/>
        <v>13565405.1</v>
      </c>
      <c r="AY47" s="3">
        <v>12998866.6</v>
      </c>
      <c r="AZ47" s="3">
        <v>251294.5</v>
      </c>
      <c r="BA47" s="3">
        <v>315244</v>
      </c>
      <c r="BB47" s="3" t="s">
        <v>0</v>
      </c>
    </row>
    <row r="48" spans="1:54" x14ac:dyDescent="0.2">
      <c r="A48" s="25" t="s">
        <v>361</v>
      </c>
      <c r="B48" s="11" t="s">
        <v>272</v>
      </c>
      <c r="C48" s="26" t="s">
        <v>273</v>
      </c>
      <c r="D48" s="11" t="s">
        <v>99</v>
      </c>
      <c r="E48" s="11" t="s">
        <v>108</v>
      </c>
      <c r="F48" s="19" t="s">
        <v>0</v>
      </c>
      <c r="G48" s="19" t="s">
        <v>0</v>
      </c>
      <c r="H48" s="3" t="s">
        <v>0</v>
      </c>
      <c r="I48" s="3" t="s">
        <v>0</v>
      </c>
      <c r="J48" s="3" t="s">
        <v>0</v>
      </c>
      <c r="K48" s="3" t="s">
        <v>0</v>
      </c>
      <c r="L48" s="3" t="s">
        <v>0</v>
      </c>
      <c r="M48" s="3" t="s">
        <v>0</v>
      </c>
      <c r="N48" s="3">
        <f t="shared" si="27"/>
        <v>12786411</v>
      </c>
      <c r="O48" s="3"/>
      <c r="P48" s="3"/>
      <c r="Q48" s="3">
        <v>12786411</v>
      </c>
      <c r="R48" s="3">
        <f t="shared" si="28"/>
        <v>12991000</v>
      </c>
      <c r="S48" s="3"/>
      <c r="T48" s="3"/>
      <c r="U48" s="3">
        <v>12991000</v>
      </c>
      <c r="V48" s="3">
        <f t="shared" si="29"/>
        <v>13641000</v>
      </c>
      <c r="W48" s="3"/>
      <c r="X48" s="3">
        <v>604500</v>
      </c>
      <c r="Y48" s="3">
        <v>13036500</v>
      </c>
      <c r="Z48" s="3">
        <f t="shared" si="30"/>
        <v>12991000</v>
      </c>
      <c r="AA48" s="3"/>
      <c r="AB48" s="3"/>
      <c r="AC48" s="3">
        <v>12991000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f t="shared" si="31"/>
        <v>12786411</v>
      </c>
      <c r="AM48" s="3">
        <v>0</v>
      </c>
      <c r="AN48" s="3">
        <v>0</v>
      </c>
      <c r="AO48" s="3">
        <v>12786411</v>
      </c>
      <c r="AP48" s="3">
        <f t="shared" si="32"/>
        <v>12991000</v>
      </c>
      <c r="AQ48" s="3">
        <v>0</v>
      </c>
      <c r="AR48" s="3">
        <v>0</v>
      </c>
      <c r="AS48" s="3">
        <v>12991000</v>
      </c>
      <c r="AT48" s="3">
        <f t="shared" si="33"/>
        <v>13641000</v>
      </c>
      <c r="AU48" s="3">
        <v>0</v>
      </c>
      <c r="AV48" s="3">
        <v>604500</v>
      </c>
      <c r="AW48" s="3">
        <v>13036500</v>
      </c>
      <c r="AX48" s="3">
        <f t="shared" si="34"/>
        <v>12991000</v>
      </c>
      <c r="AY48" s="3">
        <v>0</v>
      </c>
      <c r="AZ48" s="3">
        <v>0</v>
      </c>
      <c r="BA48" s="3">
        <v>12991000</v>
      </c>
      <c r="BB48" s="3" t="s">
        <v>78</v>
      </c>
    </row>
    <row r="49" spans="1:54" ht="33.75" x14ac:dyDescent="0.2">
      <c r="A49" s="25" t="s">
        <v>0</v>
      </c>
      <c r="B49" s="11" t="s">
        <v>468</v>
      </c>
      <c r="C49" s="26" t="s">
        <v>0</v>
      </c>
      <c r="D49" s="11" t="s">
        <v>99</v>
      </c>
      <c r="E49" s="11" t="s">
        <v>108</v>
      </c>
      <c r="F49" s="19" t="s">
        <v>0</v>
      </c>
      <c r="G49" s="19" t="s">
        <v>0</v>
      </c>
      <c r="H49" s="3" t="s">
        <v>0</v>
      </c>
      <c r="I49" s="3" t="s">
        <v>0</v>
      </c>
      <c r="J49" s="3" t="s">
        <v>0</v>
      </c>
      <c r="K49" s="3" t="s">
        <v>0</v>
      </c>
      <c r="L49" s="3" t="s">
        <v>0</v>
      </c>
      <c r="M49" s="3" t="s">
        <v>0</v>
      </c>
      <c r="N49" s="3">
        <f t="shared" si="27"/>
        <v>608663</v>
      </c>
      <c r="O49" s="3"/>
      <c r="P49" s="3"/>
      <c r="Q49" s="3">
        <v>608663</v>
      </c>
      <c r="R49" s="3">
        <f t="shared" si="28"/>
        <v>927133</v>
      </c>
      <c r="S49" s="3"/>
      <c r="T49" s="3"/>
      <c r="U49" s="3">
        <v>927133</v>
      </c>
      <c r="V49" s="3">
        <f t="shared" si="29"/>
        <v>0</v>
      </c>
      <c r="W49" s="3"/>
      <c r="X49" s="3"/>
      <c r="Y49" s="3"/>
      <c r="Z49" s="3">
        <f t="shared" si="30"/>
        <v>0</v>
      </c>
      <c r="AA49" s="3"/>
      <c r="AB49" s="3"/>
      <c r="AC49" s="3"/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f t="shared" si="31"/>
        <v>686652</v>
      </c>
      <c r="AM49" s="3">
        <v>0</v>
      </c>
      <c r="AN49" s="3">
        <v>0</v>
      </c>
      <c r="AO49" s="3">
        <v>686652</v>
      </c>
      <c r="AP49" s="3">
        <f t="shared" si="32"/>
        <v>1369777</v>
      </c>
      <c r="AQ49" s="3">
        <v>0</v>
      </c>
      <c r="AR49" s="3">
        <v>0</v>
      </c>
      <c r="AS49" s="3">
        <v>1369777</v>
      </c>
      <c r="AT49" s="3">
        <f t="shared" si="33"/>
        <v>0</v>
      </c>
      <c r="AU49" s="3">
        <v>0</v>
      </c>
      <c r="AV49" s="3">
        <v>0</v>
      </c>
      <c r="AW49" s="3">
        <v>0</v>
      </c>
      <c r="AX49" s="3">
        <f t="shared" si="34"/>
        <v>0</v>
      </c>
      <c r="AY49" s="3">
        <v>0</v>
      </c>
      <c r="AZ49" s="3">
        <v>0</v>
      </c>
      <c r="BA49" s="3">
        <v>0</v>
      </c>
      <c r="BB49" s="3" t="s">
        <v>0</v>
      </c>
    </row>
    <row r="50" spans="1:54" ht="90" x14ac:dyDescent="0.2">
      <c r="A50" s="10" t="s">
        <v>362</v>
      </c>
      <c r="B50" s="11" t="s">
        <v>274</v>
      </c>
      <c r="C50" s="11" t="s">
        <v>275</v>
      </c>
      <c r="D50" s="11" t="s">
        <v>99</v>
      </c>
      <c r="E50" s="11" t="s">
        <v>111</v>
      </c>
      <c r="F50" s="19" t="s">
        <v>0</v>
      </c>
      <c r="G50" s="19" t="s">
        <v>0</v>
      </c>
      <c r="H50" s="3" t="s">
        <v>0</v>
      </c>
      <c r="I50" s="3" t="s">
        <v>0</v>
      </c>
      <c r="J50" s="3" t="s">
        <v>0</v>
      </c>
      <c r="K50" s="3" t="s">
        <v>0</v>
      </c>
      <c r="L50" s="3" t="s">
        <v>0</v>
      </c>
      <c r="M50" s="3" t="s">
        <v>0</v>
      </c>
      <c r="N50" s="3">
        <f t="shared" si="27"/>
        <v>1623200</v>
      </c>
      <c r="O50" s="3"/>
      <c r="P50" s="3">
        <v>1123200</v>
      </c>
      <c r="Q50" s="3">
        <v>500000</v>
      </c>
      <c r="R50" s="3">
        <f t="shared" si="28"/>
        <v>1623200</v>
      </c>
      <c r="S50" s="3"/>
      <c r="T50" s="3">
        <v>1123200</v>
      </c>
      <c r="U50" s="3">
        <v>500000</v>
      </c>
      <c r="V50" s="3">
        <f t="shared" si="29"/>
        <v>1623200</v>
      </c>
      <c r="W50" s="3"/>
      <c r="X50" s="3">
        <v>1123200</v>
      </c>
      <c r="Y50" s="3">
        <v>500000</v>
      </c>
      <c r="Z50" s="3">
        <f t="shared" si="30"/>
        <v>1623200</v>
      </c>
      <c r="AA50" s="3"/>
      <c r="AB50" s="3">
        <v>1123200</v>
      </c>
      <c r="AC50" s="3">
        <v>500000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f t="shared" si="31"/>
        <v>1623200</v>
      </c>
      <c r="AM50" s="3">
        <v>0</v>
      </c>
      <c r="AN50" s="3">
        <v>1123200</v>
      </c>
      <c r="AO50" s="3">
        <v>500000</v>
      </c>
      <c r="AP50" s="3">
        <f t="shared" si="32"/>
        <v>1623200</v>
      </c>
      <c r="AQ50" s="3">
        <v>0</v>
      </c>
      <c r="AR50" s="3">
        <v>1123200</v>
      </c>
      <c r="AS50" s="3">
        <v>500000</v>
      </c>
      <c r="AT50" s="3">
        <f t="shared" si="33"/>
        <v>1623200</v>
      </c>
      <c r="AU50" s="3">
        <v>0</v>
      </c>
      <c r="AV50" s="3">
        <v>1123200</v>
      </c>
      <c r="AW50" s="3">
        <v>500000</v>
      </c>
      <c r="AX50" s="3">
        <f t="shared" si="34"/>
        <v>1623200</v>
      </c>
      <c r="AY50" s="3">
        <v>0</v>
      </c>
      <c r="AZ50" s="3">
        <v>1123200</v>
      </c>
      <c r="BA50" s="3">
        <v>500000</v>
      </c>
      <c r="BB50" s="3" t="s">
        <v>78</v>
      </c>
    </row>
    <row r="51" spans="1:54" ht="45" x14ac:dyDescent="0.2">
      <c r="A51" s="10" t="s">
        <v>427</v>
      </c>
      <c r="B51" s="11" t="s">
        <v>303</v>
      </c>
      <c r="C51" s="11" t="s">
        <v>304</v>
      </c>
      <c r="D51" s="11" t="s">
        <v>99</v>
      </c>
      <c r="E51" s="11" t="s">
        <v>134</v>
      </c>
      <c r="F51" s="19" t="s">
        <v>0</v>
      </c>
      <c r="G51" s="19" t="s">
        <v>0</v>
      </c>
      <c r="H51" s="3" t="s">
        <v>0</v>
      </c>
      <c r="I51" s="3" t="s">
        <v>0</v>
      </c>
      <c r="J51" s="3" t="s">
        <v>0</v>
      </c>
      <c r="K51" s="3" t="s">
        <v>0</v>
      </c>
      <c r="L51" s="3" t="s">
        <v>0</v>
      </c>
      <c r="M51" s="3" t="s">
        <v>0</v>
      </c>
      <c r="N51" s="3">
        <f t="shared" si="27"/>
        <v>771689</v>
      </c>
      <c r="O51" s="3"/>
      <c r="P51" s="3"/>
      <c r="Q51" s="3">
        <v>771689</v>
      </c>
      <c r="R51" s="3">
        <f t="shared" si="28"/>
        <v>493000</v>
      </c>
      <c r="S51" s="3"/>
      <c r="T51" s="3"/>
      <c r="U51" s="3">
        <v>493000</v>
      </c>
      <c r="V51" s="3">
        <f t="shared" si="29"/>
        <v>243000</v>
      </c>
      <c r="W51" s="3"/>
      <c r="X51" s="3"/>
      <c r="Y51" s="3">
        <v>243000</v>
      </c>
      <c r="Z51" s="3">
        <f t="shared" si="30"/>
        <v>243000</v>
      </c>
      <c r="AA51" s="3"/>
      <c r="AB51" s="3"/>
      <c r="AC51" s="3">
        <v>243000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f t="shared" si="31"/>
        <v>771689</v>
      </c>
      <c r="AM51" s="3">
        <v>0</v>
      </c>
      <c r="AN51" s="3">
        <v>0</v>
      </c>
      <c r="AO51" s="3">
        <v>771689</v>
      </c>
      <c r="AP51" s="3">
        <f t="shared" si="32"/>
        <v>493000</v>
      </c>
      <c r="AQ51" s="3">
        <v>0</v>
      </c>
      <c r="AR51" s="3">
        <v>0</v>
      </c>
      <c r="AS51" s="3">
        <v>493000</v>
      </c>
      <c r="AT51" s="3">
        <f t="shared" si="33"/>
        <v>243000</v>
      </c>
      <c r="AU51" s="3">
        <v>0</v>
      </c>
      <c r="AV51" s="3">
        <v>0</v>
      </c>
      <c r="AW51" s="3">
        <v>243000</v>
      </c>
      <c r="AX51" s="3">
        <f t="shared" si="34"/>
        <v>243000</v>
      </c>
      <c r="AY51" s="3">
        <v>0</v>
      </c>
      <c r="AZ51" s="3">
        <v>0</v>
      </c>
      <c r="BA51" s="3">
        <v>243000</v>
      </c>
      <c r="BB51" s="3" t="s">
        <v>78</v>
      </c>
    </row>
    <row r="52" spans="1:54" ht="78.75" x14ac:dyDescent="0.2">
      <c r="A52" s="10" t="s">
        <v>377</v>
      </c>
      <c r="B52" s="11" t="s">
        <v>310</v>
      </c>
      <c r="C52" s="11" t="s">
        <v>311</v>
      </c>
      <c r="D52" s="11" t="s">
        <v>23</v>
      </c>
      <c r="E52" s="11" t="s">
        <v>157</v>
      </c>
      <c r="F52" s="19" t="s">
        <v>0</v>
      </c>
      <c r="G52" s="19" t="s">
        <v>0</v>
      </c>
      <c r="H52" s="3" t="s">
        <v>0</v>
      </c>
      <c r="I52" s="3" t="s">
        <v>0</v>
      </c>
      <c r="J52" s="3" t="s">
        <v>0</v>
      </c>
      <c r="K52" s="3" t="s">
        <v>0</v>
      </c>
      <c r="L52" s="3" t="s">
        <v>0</v>
      </c>
      <c r="M52" s="3" t="s">
        <v>0</v>
      </c>
      <c r="N52" s="3">
        <f t="shared" si="27"/>
        <v>1271000</v>
      </c>
      <c r="O52" s="3"/>
      <c r="P52" s="3"/>
      <c r="Q52" s="3">
        <v>1271000</v>
      </c>
      <c r="R52" s="3">
        <f t="shared" si="28"/>
        <v>1163000</v>
      </c>
      <c r="S52" s="3"/>
      <c r="T52" s="3"/>
      <c r="U52" s="3">
        <v>1163000</v>
      </c>
      <c r="V52" s="3">
        <f t="shared" si="29"/>
        <v>1163000</v>
      </c>
      <c r="W52" s="3"/>
      <c r="X52" s="3"/>
      <c r="Y52" s="3">
        <v>1163000</v>
      </c>
      <c r="Z52" s="3">
        <f t="shared" si="30"/>
        <v>1163000</v>
      </c>
      <c r="AA52" s="3"/>
      <c r="AB52" s="3"/>
      <c r="AC52" s="3">
        <v>1163000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f t="shared" si="31"/>
        <v>1244002</v>
      </c>
      <c r="AM52" s="3">
        <v>0</v>
      </c>
      <c r="AN52" s="3">
        <v>0</v>
      </c>
      <c r="AO52" s="7">
        <f>1246202-2200</f>
        <v>1244002</v>
      </c>
      <c r="AP52" s="3">
        <f t="shared" si="32"/>
        <v>1163000</v>
      </c>
      <c r="AQ52" s="3">
        <v>0</v>
      </c>
      <c r="AR52" s="3">
        <v>0</v>
      </c>
      <c r="AS52" s="7">
        <f>1163000</f>
        <v>1163000</v>
      </c>
      <c r="AT52" s="3">
        <f t="shared" si="33"/>
        <v>1163000</v>
      </c>
      <c r="AU52" s="3">
        <v>0</v>
      </c>
      <c r="AV52" s="3">
        <v>0</v>
      </c>
      <c r="AW52" s="3">
        <v>1163000</v>
      </c>
      <c r="AX52" s="3">
        <f t="shared" si="34"/>
        <v>1163000</v>
      </c>
      <c r="AY52" s="3">
        <v>0</v>
      </c>
      <c r="AZ52" s="3">
        <v>0</v>
      </c>
      <c r="BA52" s="3">
        <v>1163000</v>
      </c>
      <c r="BB52" s="3" t="s">
        <v>78</v>
      </c>
    </row>
    <row r="53" spans="1:54" ht="78.75" x14ac:dyDescent="0.2">
      <c r="A53" s="10" t="s">
        <v>378</v>
      </c>
      <c r="B53" s="11" t="s">
        <v>312</v>
      </c>
      <c r="C53" s="11" t="s">
        <v>313</v>
      </c>
      <c r="D53" s="11" t="s">
        <v>23</v>
      </c>
      <c r="E53" s="11" t="s">
        <v>157</v>
      </c>
      <c r="F53" s="19" t="s">
        <v>0</v>
      </c>
      <c r="G53" s="19" t="s">
        <v>0</v>
      </c>
      <c r="H53" s="3" t="s">
        <v>0</v>
      </c>
      <c r="I53" s="3" t="s">
        <v>0</v>
      </c>
      <c r="J53" s="3" t="s">
        <v>0</v>
      </c>
      <c r="K53" s="3" t="s">
        <v>0</v>
      </c>
      <c r="L53" s="3" t="s">
        <v>0</v>
      </c>
      <c r="M53" s="3" t="s">
        <v>0</v>
      </c>
      <c r="N53" s="3">
        <f t="shared" si="27"/>
        <v>3682000</v>
      </c>
      <c r="O53" s="3"/>
      <c r="P53" s="3"/>
      <c r="Q53" s="3">
        <v>3682000</v>
      </c>
      <c r="R53" s="3">
        <f t="shared" si="28"/>
        <v>3318400</v>
      </c>
      <c r="S53" s="3"/>
      <c r="T53" s="3"/>
      <c r="U53" s="3">
        <v>3318400</v>
      </c>
      <c r="V53" s="3">
        <f t="shared" si="29"/>
        <v>3318400</v>
      </c>
      <c r="W53" s="3"/>
      <c r="X53" s="3"/>
      <c r="Y53" s="3">
        <v>3318400</v>
      </c>
      <c r="Z53" s="3">
        <f t="shared" si="30"/>
        <v>3318400</v>
      </c>
      <c r="AA53" s="3"/>
      <c r="AB53" s="3"/>
      <c r="AC53" s="3">
        <v>3318400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f t="shared" si="31"/>
        <v>3682000</v>
      </c>
      <c r="AM53" s="3">
        <v>0</v>
      </c>
      <c r="AN53" s="3">
        <v>0</v>
      </c>
      <c r="AO53" s="3">
        <v>3682000</v>
      </c>
      <c r="AP53" s="3">
        <f t="shared" si="32"/>
        <v>3318400</v>
      </c>
      <c r="AQ53" s="3">
        <v>0</v>
      </c>
      <c r="AR53" s="3">
        <v>0</v>
      </c>
      <c r="AS53" s="3">
        <v>3318400</v>
      </c>
      <c r="AT53" s="3">
        <f t="shared" si="33"/>
        <v>3318400</v>
      </c>
      <c r="AU53" s="3">
        <v>0</v>
      </c>
      <c r="AV53" s="3">
        <v>0</v>
      </c>
      <c r="AW53" s="3">
        <v>3318400</v>
      </c>
      <c r="AX53" s="3">
        <f t="shared" si="34"/>
        <v>3318400</v>
      </c>
      <c r="AY53" s="3">
        <v>0</v>
      </c>
      <c r="AZ53" s="3">
        <v>0</v>
      </c>
      <c r="BA53" s="3">
        <v>3318400</v>
      </c>
      <c r="BB53" s="3" t="s">
        <v>78</v>
      </c>
    </row>
    <row r="54" spans="1:54" ht="180" x14ac:dyDescent="0.2">
      <c r="A54" s="10" t="s">
        <v>379</v>
      </c>
      <c r="B54" s="11" t="s">
        <v>314</v>
      </c>
      <c r="C54" s="11" t="s">
        <v>315</v>
      </c>
      <c r="D54" s="11" t="s">
        <v>23</v>
      </c>
      <c r="E54" s="11" t="s">
        <v>316</v>
      </c>
      <c r="F54" s="19" t="s">
        <v>0</v>
      </c>
      <c r="G54" s="19" t="s">
        <v>0</v>
      </c>
      <c r="H54" s="3" t="s">
        <v>0</v>
      </c>
      <c r="I54" s="3" t="s">
        <v>0</v>
      </c>
      <c r="J54" s="3" t="s">
        <v>0</v>
      </c>
      <c r="K54" s="3" t="s">
        <v>0</v>
      </c>
      <c r="L54" s="3" t="s">
        <v>0</v>
      </c>
      <c r="M54" s="3" t="s">
        <v>0</v>
      </c>
      <c r="N54" s="3">
        <f t="shared" si="27"/>
        <v>293340.18</v>
      </c>
      <c r="O54" s="3"/>
      <c r="P54" s="3"/>
      <c r="Q54" s="23">
        <f>185532.18+107808</f>
        <v>293340.18</v>
      </c>
      <c r="R54" s="3">
        <f t="shared" si="28"/>
        <v>0</v>
      </c>
      <c r="S54" s="3"/>
      <c r="T54" s="3"/>
      <c r="U54" s="3"/>
      <c r="V54" s="3">
        <f t="shared" si="29"/>
        <v>0</v>
      </c>
      <c r="W54" s="3"/>
      <c r="X54" s="3"/>
      <c r="Y54" s="3"/>
      <c r="Z54" s="3">
        <f t="shared" si="30"/>
        <v>0</v>
      </c>
      <c r="AA54" s="3"/>
      <c r="AB54" s="3"/>
      <c r="AC54" s="3"/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f t="shared" si="31"/>
        <v>293340.18</v>
      </c>
      <c r="AM54" s="3">
        <v>0</v>
      </c>
      <c r="AN54" s="3">
        <v>0</v>
      </c>
      <c r="AO54" s="7">
        <f>185532.18+107808</f>
        <v>293340.18</v>
      </c>
      <c r="AP54" s="3">
        <f t="shared" si="32"/>
        <v>0</v>
      </c>
      <c r="AQ54" s="3">
        <v>0</v>
      </c>
      <c r="AR54" s="3">
        <v>0</v>
      </c>
      <c r="AS54" s="3"/>
      <c r="AT54" s="3">
        <f t="shared" si="33"/>
        <v>0</v>
      </c>
      <c r="AU54" s="3">
        <v>0</v>
      </c>
      <c r="AV54" s="3">
        <v>0</v>
      </c>
      <c r="AW54" s="3"/>
      <c r="AX54" s="3">
        <f t="shared" si="34"/>
        <v>0</v>
      </c>
      <c r="AY54" s="3">
        <v>0</v>
      </c>
      <c r="AZ54" s="3">
        <v>0</v>
      </c>
      <c r="BA54" s="3"/>
      <c r="BB54" s="3" t="s">
        <v>78</v>
      </c>
    </row>
    <row r="55" spans="1:54" ht="409.5" x14ac:dyDescent="0.2">
      <c r="A55" s="10" t="s">
        <v>390</v>
      </c>
      <c r="B55" s="11" t="s">
        <v>333</v>
      </c>
      <c r="C55" s="11" t="s">
        <v>334</v>
      </c>
      <c r="D55" s="11" t="s">
        <v>168</v>
      </c>
      <c r="E55" s="11" t="s">
        <v>196</v>
      </c>
      <c r="F55" s="19" t="s">
        <v>0</v>
      </c>
      <c r="G55" s="19" t="s">
        <v>0</v>
      </c>
      <c r="H55" s="3" t="s">
        <v>0</v>
      </c>
      <c r="I55" s="3" t="s">
        <v>0</v>
      </c>
      <c r="J55" s="3" t="s">
        <v>0</v>
      </c>
      <c r="K55" s="3" t="s">
        <v>0</v>
      </c>
      <c r="L55" s="3" t="s">
        <v>0</v>
      </c>
      <c r="M55" s="3" t="s">
        <v>0</v>
      </c>
      <c r="N55" s="3">
        <f t="shared" si="27"/>
        <v>4951267</v>
      </c>
      <c r="O55" s="3"/>
      <c r="P55" s="3">
        <v>4951267</v>
      </c>
      <c r="Q55" s="3"/>
      <c r="R55" s="3">
        <f t="shared" si="28"/>
        <v>4951267</v>
      </c>
      <c r="S55" s="3"/>
      <c r="T55" s="3">
        <v>4951267</v>
      </c>
      <c r="U55" s="3"/>
      <c r="V55" s="3">
        <f t="shared" si="29"/>
        <v>4951267</v>
      </c>
      <c r="W55" s="3"/>
      <c r="X55" s="3">
        <v>4951267</v>
      </c>
      <c r="Y55" s="3"/>
      <c r="Z55" s="3">
        <f t="shared" si="30"/>
        <v>4951267</v>
      </c>
      <c r="AA55" s="3"/>
      <c r="AB55" s="3">
        <v>4951267</v>
      </c>
      <c r="AC55" s="3"/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f t="shared" si="31"/>
        <v>4951267</v>
      </c>
      <c r="AM55" s="3">
        <v>0</v>
      </c>
      <c r="AN55" s="3">
        <v>4951267</v>
      </c>
      <c r="AO55" s="3">
        <v>0</v>
      </c>
      <c r="AP55" s="3">
        <f t="shared" si="32"/>
        <v>4951267</v>
      </c>
      <c r="AQ55" s="3">
        <v>0</v>
      </c>
      <c r="AR55" s="3">
        <v>4951267</v>
      </c>
      <c r="AS55" s="3">
        <v>0</v>
      </c>
      <c r="AT55" s="3">
        <f t="shared" si="33"/>
        <v>4951267</v>
      </c>
      <c r="AU55" s="3">
        <v>0</v>
      </c>
      <c r="AV55" s="3">
        <v>4951267</v>
      </c>
      <c r="AW55" s="3">
        <v>0</v>
      </c>
      <c r="AX55" s="3">
        <f t="shared" si="34"/>
        <v>4951267</v>
      </c>
      <c r="AY55" s="3">
        <v>0</v>
      </c>
      <c r="AZ55" s="3">
        <v>4951267</v>
      </c>
      <c r="BA55" s="3">
        <v>0</v>
      </c>
      <c r="BB55" s="3" t="s">
        <v>78</v>
      </c>
    </row>
    <row r="56" spans="1:54" x14ac:dyDescent="0.2">
      <c r="A56" s="25" t="s">
        <v>395</v>
      </c>
      <c r="B56" s="11" t="s">
        <v>342</v>
      </c>
      <c r="C56" s="26" t="s">
        <v>343</v>
      </c>
      <c r="D56" s="11" t="s">
        <v>99</v>
      </c>
      <c r="E56" s="11" t="s">
        <v>103</v>
      </c>
      <c r="F56" s="3" t="s">
        <v>0</v>
      </c>
      <c r="G56" s="3" t="s">
        <v>0</v>
      </c>
      <c r="H56" s="3" t="s">
        <v>0</v>
      </c>
      <c r="I56" s="3" t="s">
        <v>0</v>
      </c>
      <c r="J56" s="3" t="s">
        <v>0</v>
      </c>
      <c r="K56" s="3" t="s">
        <v>0</v>
      </c>
      <c r="L56" s="3" t="s">
        <v>0</v>
      </c>
      <c r="M56" s="3" t="s">
        <v>0</v>
      </c>
      <c r="N56" s="3">
        <f t="shared" si="27"/>
        <v>65401284</v>
      </c>
      <c r="O56" s="3"/>
      <c r="P56" s="3">
        <v>65401284</v>
      </c>
      <c r="Q56" s="3"/>
      <c r="R56" s="3">
        <f t="shared" si="28"/>
        <v>65401284</v>
      </c>
      <c r="S56" s="3"/>
      <c r="T56" s="3">
        <v>65401284</v>
      </c>
      <c r="U56" s="3"/>
      <c r="V56" s="3">
        <f t="shared" si="29"/>
        <v>65401284</v>
      </c>
      <c r="W56" s="3"/>
      <c r="X56" s="3">
        <v>65401284</v>
      </c>
      <c r="Y56" s="3"/>
      <c r="Z56" s="3">
        <f t="shared" si="30"/>
        <v>65401284</v>
      </c>
      <c r="AA56" s="3"/>
      <c r="AB56" s="3">
        <v>65401284</v>
      </c>
      <c r="AC56" s="3"/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f t="shared" si="31"/>
        <v>64686284</v>
      </c>
      <c r="AM56" s="3">
        <v>0</v>
      </c>
      <c r="AN56" s="3">
        <v>64686284</v>
      </c>
      <c r="AO56" s="3"/>
      <c r="AP56" s="3">
        <f t="shared" si="32"/>
        <v>64686284</v>
      </c>
      <c r="AQ56" s="3">
        <v>0</v>
      </c>
      <c r="AR56" s="3">
        <v>64686284</v>
      </c>
      <c r="AS56" s="3">
        <v>0</v>
      </c>
      <c r="AT56" s="3">
        <f t="shared" si="33"/>
        <v>64686284</v>
      </c>
      <c r="AU56" s="3">
        <v>0</v>
      </c>
      <c r="AV56" s="3">
        <v>64686284</v>
      </c>
      <c r="AW56" s="3">
        <v>0</v>
      </c>
      <c r="AX56" s="3">
        <f t="shared" si="34"/>
        <v>64686284</v>
      </c>
      <c r="AY56" s="3">
        <v>0</v>
      </c>
      <c r="AZ56" s="3">
        <v>64686284</v>
      </c>
      <c r="BA56" s="3">
        <v>0</v>
      </c>
      <c r="BB56" s="3" t="s">
        <v>78</v>
      </c>
    </row>
    <row r="57" spans="1:54" x14ac:dyDescent="0.2">
      <c r="A57" s="25" t="s">
        <v>0</v>
      </c>
      <c r="B57" s="11" t="s">
        <v>342</v>
      </c>
      <c r="C57" s="26" t="s">
        <v>0</v>
      </c>
      <c r="D57" s="11" t="s">
        <v>99</v>
      </c>
      <c r="E57" s="11" t="s">
        <v>103</v>
      </c>
      <c r="F57" s="3" t="s">
        <v>0</v>
      </c>
      <c r="G57" s="3" t="s">
        <v>0</v>
      </c>
      <c r="H57" s="3" t="s">
        <v>0</v>
      </c>
      <c r="I57" s="3" t="s">
        <v>0</v>
      </c>
      <c r="J57" s="3" t="s">
        <v>0</v>
      </c>
      <c r="K57" s="3" t="s">
        <v>0</v>
      </c>
      <c r="L57" s="3" t="s">
        <v>0</v>
      </c>
      <c r="M57" s="3" t="s">
        <v>0</v>
      </c>
      <c r="N57" s="3">
        <f t="shared" si="27"/>
        <v>1372123.8</v>
      </c>
      <c r="O57" s="3"/>
      <c r="P57" s="3">
        <v>1372123.8</v>
      </c>
      <c r="Q57" s="3"/>
      <c r="R57" s="3">
        <f t="shared" si="28"/>
        <v>3129273.8</v>
      </c>
      <c r="S57" s="3"/>
      <c r="T57" s="3">
        <v>3129273.8</v>
      </c>
      <c r="U57" s="3"/>
      <c r="V57" s="3">
        <f t="shared" si="29"/>
        <v>0</v>
      </c>
      <c r="W57" s="3"/>
      <c r="X57" s="3"/>
      <c r="Y57" s="3"/>
      <c r="Z57" s="3">
        <f t="shared" si="30"/>
        <v>0</v>
      </c>
      <c r="AA57" s="3"/>
      <c r="AB57" s="3"/>
      <c r="AC57" s="3"/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f t="shared" si="31"/>
        <v>1372123.8</v>
      </c>
      <c r="AM57" s="3">
        <v>0</v>
      </c>
      <c r="AN57" s="3">
        <v>1372123.8</v>
      </c>
      <c r="AO57" s="3">
        <v>0</v>
      </c>
      <c r="AP57" s="3">
        <f t="shared" si="32"/>
        <v>3129273.8</v>
      </c>
      <c r="AQ57" s="3">
        <v>0</v>
      </c>
      <c r="AR57" s="3">
        <v>3129273.8</v>
      </c>
      <c r="AS57" s="3">
        <v>0</v>
      </c>
      <c r="AT57" s="3">
        <f t="shared" si="33"/>
        <v>0</v>
      </c>
      <c r="AU57" s="3">
        <v>0</v>
      </c>
      <c r="AV57" s="3">
        <v>0</v>
      </c>
      <c r="AW57" s="3">
        <v>0</v>
      </c>
      <c r="AX57" s="3">
        <f t="shared" si="34"/>
        <v>0</v>
      </c>
      <c r="AY57" s="3">
        <v>0</v>
      </c>
      <c r="AZ57" s="3">
        <v>0</v>
      </c>
      <c r="BA57" s="3">
        <v>0</v>
      </c>
      <c r="BB57" s="3" t="s">
        <v>0</v>
      </c>
    </row>
    <row r="58" spans="1:54" x14ac:dyDescent="0.2">
      <c r="A58" s="25" t="s">
        <v>396</v>
      </c>
      <c r="B58" s="11" t="s">
        <v>344</v>
      </c>
      <c r="C58" s="26" t="s">
        <v>345</v>
      </c>
      <c r="D58" s="11" t="s">
        <v>99</v>
      </c>
      <c r="E58" s="11" t="s">
        <v>103</v>
      </c>
      <c r="F58" s="3" t="s">
        <v>0</v>
      </c>
      <c r="G58" s="3" t="s">
        <v>0</v>
      </c>
      <c r="H58" s="3" t="s">
        <v>0</v>
      </c>
      <c r="I58" s="3" t="s">
        <v>0</v>
      </c>
      <c r="J58" s="3" t="s">
        <v>0</v>
      </c>
      <c r="K58" s="3" t="s">
        <v>0</v>
      </c>
      <c r="L58" s="3" t="s">
        <v>0</v>
      </c>
      <c r="M58" s="3" t="s">
        <v>0</v>
      </c>
      <c r="N58" s="3">
        <f t="shared" si="27"/>
        <v>77870742</v>
      </c>
      <c r="O58" s="3"/>
      <c r="P58" s="3">
        <v>77870742</v>
      </c>
      <c r="Q58" s="3"/>
      <c r="R58" s="3">
        <f t="shared" si="28"/>
        <v>77870742</v>
      </c>
      <c r="S58" s="3"/>
      <c r="T58" s="3">
        <v>77870742</v>
      </c>
      <c r="U58" s="3"/>
      <c r="V58" s="3">
        <f t="shared" si="29"/>
        <v>77870742</v>
      </c>
      <c r="W58" s="3"/>
      <c r="X58" s="3">
        <v>77870742</v>
      </c>
      <c r="Y58" s="3"/>
      <c r="Z58" s="3">
        <f t="shared" si="30"/>
        <v>77870742</v>
      </c>
      <c r="AA58" s="3"/>
      <c r="AB58" s="3">
        <v>77870742</v>
      </c>
      <c r="AC58" s="3"/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f t="shared" si="31"/>
        <v>77584587.180000007</v>
      </c>
      <c r="AM58" s="3">
        <v>0</v>
      </c>
      <c r="AN58" s="16">
        <f>77540942+4960+32665.18+3850-2170+19800-15460</f>
        <v>77584587.180000007</v>
      </c>
      <c r="AO58" s="3">
        <v>0</v>
      </c>
      <c r="AP58" s="3">
        <f t="shared" si="32"/>
        <v>77540942</v>
      </c>
      <c r="AQ58" s="3">
        <v>0</v>
      </c>
      <c r="AR58" s="3">
        <v>77540942</v>
      </c>
      <c r="AS58" s="3">
        <v>0</v>
      </c>
      <c r="AT58" s="3">
        <f t="shared" si="33"/>
        <v>77540942</v>
      </c>
      <c r="AU58" s="3">
        <v>0</v>
      </c>
      <c r="AV58" s="3">
        <v>77540942</v>
      </c>
      <c r="AW58" s="3">
        <v>0</v>
      </c>
      <c r="AX58" s="3">
        <f t="shared" si="34"/>
        <v>77540942</v>
      </c>
      <c r="AY58" s="3">
        <v>0</v>
      </c>
      <c r="AZ58" s="3">
        <v>77540942</v>
      </c>
      <c r="BA58" s="3">
        <v>0</v>
      </c>
      <c r="BB58" s="3" t="s">
        <v>78</v>
      </c>
    </row>
    <row r="59" spans="1:54" ht="110.25" customHeight="1" x14ac:dyDescent="0.2">
      <c r="A59" s="25" t="s">
        <v>0</v>
      </c>
      <c r="B59" s="11" t="s">
        <v>344</v>
      </c>
      <c r="C59" s="26" t="s">
        <v>0</v>
      </c>
      <c r="D59" s="11" t="s">
        <v>99</v>
      </c>
      <c r="E59" s="11" t="s">
        <v>103</v>
      </c>
      <c r="F59" s="3" t="s">
        <v>0</v>
      </c>
      <c r="G59" s="3" t="s">
        <v>0</v>
      </c>
      <c r="H59" s="3" t="s">
        <v>0</v>
      </c>
      <c r="I59" s="3" t="s">
        <v>0</v>
      </c>
      <c r="J59" s="3" t="s">
        <v>0</v>
      </c>
      <c r="K59" s="3" t="s">
        <v>0</v>
      </c>
      <c r="L59" s="3" t="s">
        <v>0</v>
      </c>
      <c r="M59" s="3" t="s">
        <v>0</v>
      </c>
      <c r="N59" s="3">
        <f t="shared" si="27"/>
        <v>1597841.2</v>
      </c>
      <c r="O59" s="3"/>
      <c r="P59" s="3">
        <v>1597841.2</v>
      </c>
      <c r="Q59" s="3"/>
      <c r="R59" s="3">
        <f t="shared" si="28"/>
        <v>3644046.2</v>
      </c>
      <c r="S59" s="3"/>
      <c r="T59" s="3">
        <v>3644046.2</v>
      </c>
      <c r="U59" s="3"/>
      <c r="V59" s="3">
        <f t="shared" si="29"/>
        <v>0</v>
      </c>
      <c r="W59" s="3"/>
      <c r="X59" s="3"/>
      <c r="Y59" s="3"/>
      <c r="Z59" s="3">
        <f t="shared" si="30"/>
        <v>0</v>
      </c>
      <c r="AA59" s="3"/>
      <c r="AB59" s="3"/>
      <c r="AC59" s="3"/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f t="shared" si="31"/>
        <v>1619321.2</v>
      </c>
      <c r="AM59" s="3">
        <v>0</v>
      </c>
      <c r="AN59" s="7">
        <f>1597841.2+3850-2170+19800</f>
        <v>1619321.2</v>
      </c>
      <c r="AO59" s="3">
        <v>0</v>
      </c>
      <c r="AP59" s="3">
        <f t="shared" si="32"/>
        <v>3644046.2</v>
      </c>
      <c r="AQ59" s="3">
        <v>0</v>
      </c>
      <c r="AR59" s="3">
        <v>3644046.2</v>
      </c>
      <c r="AS59" s="3">
        <v>0</v>
      </c>
      <c r="AT59" s="3">
        <f t="shared" si="33"/>
        <v>0</v>
      </c>
      <c r="AU59" s="3">
        <v>0</v>
      </c>
      <c r="AV59" s="3">
        <v>0</v>
      </c>
      <c r="AW59" s="3">
        <v>0</v>
      </c>
      <c r="AX59" s="3">
        <f t="shared" si="34"/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x14ac:dyDescent="0.2">
      <c r="A60" s="25" t="s">
        <v>397</v>
      </c>
      <c r="B60" s="11" t="s">
        <v>346</v>
      </c>
      <c r="C60" s="26" t="s">
        <v>347</v>
      </c>
      <c r="D60" s="11" t="s">
        <v>99</v>
      </c>
      <c r="E60" s="11" t="s">
        <v>100</v>
      </c>
      <c r="F60" s="3" t="s">
        <v>0</v>
      </c>
      <c r="G60" s="3" t="s">
        <v>0</v>
      </c>
      <c r="H60" s="3" t="s">
        <v>0</v>
      </c>
      <c r="I60" s="3" t="s">
        <v>0</v>
      </c>
      <c r="J60" s="3" t="s">
        <v>0</v>
      </c>
      <c r="K60" s="3" t="s">
        <v>0</v>
      </c>
      <c r="L60" s="3" t="s">
        <v>0</v>
      </c>
      <c r="M60" s="3" t="s">
        <v>0</v>
      </c>
      <c r="N60" s="3">
        <f t="shared" si="27"/>
        <v>72711500</v>
      </c>
      <c r="O60" s="3"/>
      <c r="P60" s="3">
        <v>72711500</v>
      </c>
      <c r="Q60" s="3"/>
      <c r="R60" s="3">
        <f t="shared" si="28"/>
        <v>72711500</v>
      </c>
      <c r="S60" s="3"/>
      <c r="T60" s="3">
        <v>72711500</v>
      </c>
      <c r="U60" s="3"/>
      <c r="V60" s="3">
        <f t="shared" si="29"/>
        <v>72711500</v>
      </c>
      <c r="W60" s="3"/>
      <c r="X60" s="3">
        <v>72711500</v>
      </c>
      <c r="Y60" s="3"/>
      <c r="Z60" s="3">
        <f t="shared" si="30"/>
        <v>72711500</v>
      </c>
      <c r="AA60" s="3"/>
      <c r="AB60" s="3">
        <v>72711500</v>
      </c>
      <c r="AC60" s="3"/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f t="shared" si="31"/>
        <v>72564298.700000003</v>
      </c>
      <c r="AM60" s="3">
        <v>0</v>
      </c>
      <c r="AN60" s="16">
        <f>72584098.7-19800</f>
        <v>72564298.700000003</v>
      </c>
      <c r="AO60" s="3">
        <v>0</v>
      </c>
      <c r="AP60" s="3">
        <f t="shared" si="32"/>
        <v>72371500</v>
      </c>
      <c r="AQ60" s="3">
        <v>0</v>
      </c>
      <c r="AR60" s="3">
        <v>72371500</v>
      </c>
      <c r="AS60" s="3">
        <v>0</v>
      </c>
      <c r="AT60" s="3">
        <f t="shared" si="33"/>
        <v>72371500</v>
      </c>
      <c r="AU60" s="3">
        <v>0</v>
      </c>
      <c r="AV60" s="3">
        <v>72371500</v>
      </c>
      <c r="AW60" s="3">
        <v>0</v>
      </c>
      <c r="AX60" s="3">
        <f t="shared" si="34"/>
        <v>72371500</v>
      </c>
      <c r="AY60" s="3">
        <v>0</v>
      </c>
      <c r="AZ60" s="3">
        <v>72371500</v>
      </c>
      <c r="BA60" s="3">
        <v>0</v>
      </c>
      <c r="BB60" s="3" t="s">
        <v>78</v>
      </c>
    </row>
    <row r="61" spans="1:54" x14ac:dyDescent="0.2">
      <c r="A61" s="25" t="s">
        <v>0</v>
      </c>
      <c r="B61" s="11" t="s">
        <v>346</v>
      </c>
      <c r="C61" s="26" t="s">
        <v>0</v>
      </c>
      <c r="D61" s="11" t="s">
        <v>99</v>
      </c>
      <c r="E61" s="11" t="s">
        <v>100</v>
      </c>
      <c r="F61" s="3" t="s">
        <v>0</v>
      </c>
      <c r="G61" s="3" t="s">
        <v>0</v>
      </c>
      <c r="H61" s="3" t="s">
        <v>0</v>
      </c>
      <c r="I61" s="3" t="s">
        <v>0</v>
      </c>
      <c r="J61" s="3" t="s">
        <v>0</v>
      </c>
      <c r="K61" s="3" t="s">
        <v>0</v>
      </c>
      <c r="L61" s="3" t="s">
        <v>0</v>
      </c>
      <c r="M61" s="3" t="s">
        <v>0</v>
      </c>
      <c r="N61" s="3">
        <f t="shared" si="27"/>
        <v>969858</v>
      </c>
      <c r="O61" s="3"/>
      <c r="P61" s="3">
        <v>969858</v>
      </c>
      <c r="Q61" s="3"/>
      <c r="R61" s="3">
        <f t="shared" si="28"/>
        <v>2516665</v>
      </c>
      <c r="S61" s="3"/>
      <c r="T61" s="3">
        <v>2516665</v>
      </c>
      <c r="U61" s="3"/>
      <c r="V61" s="3">
        <f t="shared" si="29"/>
        <v>0</v>
      </c>
      <c r="W61" s="3"/>
      <c r="X61" s="3"/>
      <c r="Y61" s="3"/>
      <c r="Z61" s="3">
        <f t="shared" si="30"/>
        <v>0</v>
      </c>
      <c r="AA61" s="3"/>
      <c r="AB61" s="3"/>
      <c r="AC61" s="3"/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f t="shared" si="31"/>
        <v>969858</v>
      </c>
      <c r="AM61" s="3">
        <v>0</v>
      </c>
      <c r="AN61" s="3">
        <v>969858</v>
      </c>
      <c r="AO61" s="3">
        <v>0</v>
      </c>
      <c r="AP61" s="3">
        <f t="shared" si="32"/>
        <v>2516665</v>
      </c>
      <c r="AQ61" s="3">
        <v>0</v>
      </c>
      <c r="AR61" s="3">
        <v>2516665</v>
      </c>
      <c r="AS61" s="3">
        <v>0</v>
      </c>
      <c r="AT61" s="3">
        <f t="shared" si="33"/>
        <v>0</v>
      </c>
      <c r="AU61" s="3">
        <v>0</v>
      </c>
      <c r="AV61" s="3">
        <v>0</v>
      </c>
      <c r="AW61" s="3">
        <v>0</v>
      </c>
      <c r="AX61" s="3">
        <f t="shared" si="34"/>
        <v>0</v>
      </c>
      <c r="AY61" s="3">
        <v>0</v>
      </c>
      <c r="AZ61" s="3">
        <v>0</v>
      </c>
      <c r="BA61" s="3">
        <v>0</v>
      </c>
      <c r="BB61" s="3" t="s">
        <v>0</v>
      </c>
    </row>
  </sheetData>
  <mergeCells count="79"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J6:K6"/>
    <mergeCell ref="L6:M6"/>
    <mergeCell ref="N6:N7"/>
    <mergeCell ref="O6:O7"/>
    <mergeCell ref="P6:P7"/>
    <mergeCell ref="AY6:BA6"/>
    <mergeCell ref="AU6:AW6"/>
    <mergeCell ref="AX6:AX7"/>
    <mergeCell ref="A18:A19"/>
    <mergeCell ref="C18:C19"/>
    <mergeCell ref="AQ6:AQ7"/>
    <mergeCell ref="AR6:AR7"/>
    <mergeCell ref="AS6:AS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A13:A14"/>
    <mergeCell ref="C13:C14"/>
    <mergeCell ref="A15:A17"/>
    <mergeCell ref="C15:C17"/>
    <mergeCell ref="AT6:AT7"/>
    <mergeCell ref="AH6:AI6"/>
    <mergeCell ref="Q6:Q7"/>
    <mergeCell ref="R6:R7"/>
    <mergeCell ref="S6:S7"/>
    <mergeCell ref="T6:T7"/>
    <mergeCell ref="U6:U7"/>
    <mergeCell ref="V6:V7"/>
    <mergeCell ref="H6:I6"/>
    <mergeCell ref="A24:A25"/>
    <mergeCell ref="C24:C25"/>
    <mergeCell ref="A26:A27"/>
    <mergeCell ref="C26:C27"/>
    <mergeCell ref="A36:A37"/>
    <mergeCell ref="C36:C37"/>
    <mergeCell ref="A38:A39"/>
    <mergeCell ref="C38:C39"/>
    <mergeCell ref="A40:A41"/>
    <mergeCell ref="C40:C41"/>
    <mergeCell ref="A44:A45"/>
    <mergeCell ref="C44:C45"/>
    <mergeCell ref="A58:A59"/>
    <mergeCell ref="C58:C59"/>
    <mergeCell ref="A60:A61"/>
    <mergeCell ref="C60:C61"/>
    <mergeCell ref="A46:A47"/>
    <mergeCell ref="C46:C47"/>
    <mergeCell ref="A48:A49"/>
    <mergeCell ref="C48:C49"/>
    <mergeCell ref="A56:A57"/>
    <mergeCell ref="C56:C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2"/>
  <sheetViews>
    <sheetView workbookViewId="0">
      <pane xSplit="5" ySplit="8" topLeftCell="AR126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defaultRowHeight="12.75" x14ac:dyDescent="0.2"/>
  <cols>
    <col min="1" max="1" width="44.33203125" customWidth="1"/>
    <col min="2" max="2" width="9.1640625" customWidth="1"/>
    <col min="3" max="3" width="6.83203125" customWidth="1"/>
    <col min="4" max="4" width="5.5" customWidth="1"/>
    <col min="5" max="5" width="11.83203125" customWidth="1"/>
    <col min="6" max="6" width="14.1640625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29" t="s">
        <v>433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ht="12.75" customHeight="1" x14ac:dyDescent="0.2">
      <c r="A2" s="29" t="s">
        <v>434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</row>
    <row r="3" spans="1:54" ht="12.75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48.4" customHeight="1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ht="22.9" customHeight="1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ht="72.75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79.7" customHeight="1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9" t="s">
        <v>21</v>
      </c>
      <c r="G7" s="9" t="s">
        <v>22</v>
      </c>
      <c r="H7" s="9" t="s">
        <v>21</v>
      </c>
      <c r="I7" s="9" t="s">
        <v>22</v>
      </c>
      <c r="J7" s="9" t="s">
        <v>21</v>
      </c>
      <c r="K7" s="9" t="s">
        <v>22</v>
      </c>
      <c r="L7" s="9" t="s">
        <v>21</v>
      </c>
      <c r="M7" s="9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9" t="s">
        <v>15</v>
      </c>
      <c r="X7" s="9" t="s">
        <v>16</v>
      </c>
      <c r="Y7" s="9" t="s">
        <v>17</v>
      </c>
      <c r="Z7" s="24" t="s">
        <v>0</v>
      </c>
      <c r="AA7" s="9" t="s">
        <v>15</v>
      </c>
      <c r="AB7" s="9" t="s">
        <v>16</v>
      </c>
      <c r="AC7" s="9" t="s">
        <v>17</v>
      </c>
      <c r="AD7" s="9" t="s">
        <v>21</v>
      </c>
      <c r="AE7" s="9" t="s">
        <v>22</v>
      </c>
      <c r="AF7" s="9" t="s">
        <v>21</v>
      </c>
      <c r="AG7" s="9" t="s">
        <v>22</v>
      </c>
      <c r="AH7" s="9" t="s">
        <v>21</v>
      </c>
      <c r="AI7" s="9" t="s">
        <v>22</v>
      </c>
      <c r="AJ7" s="9" t="s">
        <v>21</v>
      </c>
      <c r="AK7" s="9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9" t="s">
        <v>15</v>
      </c>
      <c r="AV7" s="9" t="s">
        <v>16</v>
      </c>
      <c r="AW7" s="9" t="s">
        <v>17</v>
      </c>
      <c r="AX7" s="24" t="s">
        <v>0</v>
      </c>
      <c r="AY7" s="9" t="s">
        <v>15</v>
      </c>
      <c r="AZ7" s="9" t="s">
        <v>16</v>
      </c>
      <c r="BA7" s="9" t="s">
        <v>17</v>
      </c>
      <c r="BB7" s="24" t="s">
        <v>0</v>
      </c>
    </row>
    <row r="8" spans="1:54" ht="13.5" customHeight="1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37</v>
      </c>
      <c r="P8" s="11" t="s">
        <v>38</v>
      </c>
      <c r="Q8" s="11" t="s">
        <v>39</v>
      </c>
      <c r="R8" s="11" t="s">
        <v>40</v>
      </c>
      <c r="S8" s="11" t="s">
        <v>41</v>
      </c>
      <c r="T8" s="11" t="s">
        <v>42</v>
      </c>
      <c r="U8" s="11" t="s">
        <v>43</v>
      </c>
      <c r="V8" s="11" t="s">
        <v>44</v>
      </c>
      <c r="W8" s="11" t="s">
        <v>45</v>
      </c>
      <c r="X8" s="11" t="s">
        <v>46</v>
      </c>
      <c r="Y8" s="11" t="s">
        <v>47</v>
      </c>
      <c r="Z8" s="11" t="s">
        <v>48</v>
      </c>
      <c r="AA8" s="11" t="s">
        <v>49</v>
      </c>
      <c r="AB8" s="11" t="s">
        <v>50</v>
      </c>
      <c r="AC8" s="11" t="s">
        <v>51</v>
      </c>
      <c r="AD8" s="11" t="s">
        <v>52</v>
      </c>
      <c r="AE8" s="11" t="s">
        <v>53</v>
      </c>
      <c r="AF8" s="11" t="s">
        <v>54</v>
      </c>
      <c r="AG8" s="11" t="s">
        <v>55</v>
      </c>
      <c r="AH8" s="11" t="s">
        <v>56</v>
      </c>
      <c r="AI8" s="11" t="s">
        <v>57</v>
      </c>
      <c r="AJ8" s="11" t="s">
        <v>58</v>
      </c>
      <c r="AK8" s="11" t="s">
        <v>58</v>
      </c>
      <c r="AL8" s="11" t="s">
        <v>59</v>
      </c>
      <c r="AM8" s="11" t="s">
        <v>60</v>
      </c>
      <c r="AN8" s="11" t="s">
        <v>61</v>
      </c>
      <c r="AO8" s="11" t="s">
        <v>62</v>
      </c>
      <c r="AP8" s="11" t="s">
        <v>63</v>
      </c>
      <c r="AQ8" s="11" t="s">
        <v>64</v>
      </c>
      <c r="AR8" s="11" t="s">
        <v>65</v>
      </c>
      <c r="AS8" s="11" t="s">
        <v>66</v>
      </c>
      <c r="AT8" s="11" t="s">
        <v>67</v>
      </c>
      <c r="AU8" s="11" t="s">
        <v>68</v>
      </c>
      <c r="AV8" s="11" t="s">
        <v>69</v>
      </c>
      <c r="AW8" s="11" t="s">
        <v>70</v>
      </c>
      <c r="AX8" s="11" t="s">
        <v>71</v>
      </c>
      <c r="AY8" s="11" t="s">
        <v>72</v>
      </c>
      <c r="AZ8" s="11" t="s">
        <v>73</v>
      </c>
      <c r="BA8" s="11" t="s">
        <v>74</v>
      </c>
      <c r="BB8" s="11" t="s">
        <v>75</v>
      </c>
    </row>
    <row r="9" spans="1:54" ht="42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29419800</v>
      </c>
      <c r="G9" s="6">
        <f>I9+K9+M9</f>
        <v>25164456.899999999</v>
      </c>
      <c r="H9" s="6">
        <f>H10+H46+H55+H69+H76</f>
        <v>123348</v>
      </c>
      <c r="I9" s="6">
        <f t="shared" ref="I9:M9" si="0">I10+I46+I55+I69+I76</f>
        <v>123348</v>
      </c>
      <c r="J9" s="6">
        <f t="shared" si="0"/>
        <v>22714452</v>
      </c>
      <c r="K9" s="6">
        <f t="shared" si="0"/>
        <v>18555720.800000001</v>
      </c>
      <c r="L9" s="6">
        <f t="shared" si="0"/>
        <v>6582000</v>
      </c>
      <c r="M9" s="6">
        <f t="shared" si="0"/>
        <v>6485388.0999999996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29380062</v>
      </c>
      <c r="AE9" s="6">
        <f>AG9+AI9+AK9</f>
        <v>25124718.91</v>
      </c>
      <c r="AF9" s="6">
        <f>AF10+AF46+AF76</f>
        <v>123348</v>
      </c>
      <c r="AG9" s="6">
        <f t="shared" ref="AG9:AK9" si="1">AG10+AG46+AG76</f>
        <v>123348</v>
      </c>
      <c r="AH9" s="6">
        <f t="shared" si="1"/>
        <v>22714452</v>
      </c>
      <c r="AI9" s="6">
        <f t="shared" si="1"/>
        <v>18555720.800000001</v>
      </c>
      <c r="AJ9" s="6">
        <f t="shared" si="1"/>
        <v>6542262</v>
      </c>
      <c r="AK9" s="6">
        <f t="shared" si="1"/>
        <v>6445650.1099999994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10" t="s">
        <v>353</v>
      </c>
      <c r="B10" s="11" t="s">
        <v>79</v>
      </c>
      <c r="C10" s="11" t="s">
        <v>80</v>
      </c>
      <c r="D10" s="11" t="s">
        <v>0</v>
      </c>
      <c r="E10" s="11"/>
      <c r="F10" s="3">
        <f t="shared" ref="F10:G11" si="2">H10+J10+L10</f>
        <v>95000</v>
      </c>
      <c r="G10" s="3">
        <f t="shared" si="2"/>
        <v>0</v>
      </c>
      <c r="H10" s="3">
        <f>H11+H40</f>
        <v>0</v>
      </c>
      <c r="I10" s="3">
        <f t="shared" ref="I10:M10" si="3">I11+I40</f>
        <v>0</v>
      </c>
      <c r="J10" s="3">
        <f t="shared" si="3"/>
        <v>0</v>
      </c>
      <c r="K10" s="3">
        <f t="shared" si="3"/>
        <v>0</v>
      </c>
      <c r="L10" s="3">
        <f t="shared" si="3"/>
        <v>95000</v>
      </c>
      <c r="M10" s="3">
        <f t="shared" si="3"/>
        <v>0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  <c r="U10" s="3" t="s">
        <v>0</v>
      </c>
      <c r="V10" s="3" t="s">
        <v>0</v>
      </c>
      <c r="W10" s="3" t="s">
        <v>0</v>
      </c>
      <c r="X10" s="3" t="s">
        <v>0</v>
      </c>
      <c r="Y10" s="3" t="s">
        <v>0</v>
      </c>
      <c r="Z10" s="3" t="s">
        <v>0</v>
      </c>
      <c r="AA10" s="3" t="s">
        <v>0</v>
      </c>
      <c r="AB10" s="3" t="s">
        <v>0</v>
      </c>
      <c r="AC10" s="3" t="s">
        <v>0</v>
      </c>
      <c r="AD10" s="7">
        <f>AF10+AH10+AJ10</f>
        <v>95000</v>
      </c>
      <c r="AE10" s="7">
        <f>AG10+AI10+AK10</f>
        <v>0</v>
      </c>
      <c r="AF10" s="3">
        <f>AF11+AF40</f>
        <v>0</v>
      </c>
      <c r="AG10" s="3">
        <f t="shared" ref="AG10:AK10" si="4">AG11+AG40</f>
        <v>0</v>
      </c>
      <c r="AH10" s="3">
        <f t="shared" si="4"/>
        <v>0</v>
      </c>
      <c r="AI10" s="3">
        <f t="shared" si="4"/>
        <v>0</v>
      </c>
      <c r="AJ10" s="3">
        <f t="shared" si="4"/>
        <v>95000</v>
      </c>
      <c r="AK10" s="3">
        <f t="shared" si="4"/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 t="s">
        <v>78</v>
      </c>
    </row>
    <row r="11" spans="1:54" ht="60.75" customHeight="1" x14ac:dyDescent="0.2">
      <c r="A11" s="10" t="s">
        <v>354</v>
      </c>
      <c r="B11" s="11" t="s">
        <v>81</v>
      </c>
      <c r="C11" s="11" t="s">
        <v>82</v>
      </c>
      <c r="D11" s="11" t="s">
        <v>0</v>
      </c>
      <c r="E11" s="11"/>
      <c r="F11" s="3">
        <f t="shared" si="2"/>
        <v>95000</v>
      </c>
      <c r="G11" s="3">
        <f t="shared" si="2"/>
        <v>0</v>
      </c>
      <c r="H11" s="3">
        <f>H12+H13+H14+H15+H16+H17+H19+H22+H24+H25+H26+H27+H30+H33+H35+H36+H37+H38</f>
        <v>0</v>
      </c>
      <c r="I11" s="3">
        <f t="shared" ref="I11:M11" si="5">I12+I13+I14+I15+I16+I17+I19+I22+I24+I25+I26+I27+I30+I33+I35+I36+I37+I38</f>
        <v>0</v>
      </c>
      <c r="J11" s="3">
        <f t="shared" si="5"/>
        <v>0</v>
      </c>
      <c r="K11" s="3">
        <f t="shared" si="5"/>
        <v>0</v>
      </c>
      <c r="L11" s="3">
        <f t="shared" si="5"/>
        <v>95000</v>
      </c>
      <c r="M11" s="3">
        <f t="shared" si="5"/>
        <v>0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7">
        <f t="shared" ref="AD11:AE74" si="6">AF11+AH11+AJ11</f>
        <v>95000</v>
      </c>
      <c r="AE11" s="7">
        <f t="shared" si="6"/>
        <v>0</v>
      </c>
      <c r="AF11" s="3">
        <f>AF12+AF13+AF14+AF15+AF16+AF17+AF19+AF22+AF24+AF25+AF26+AF27+AF30+AF33+AF35+AF36+AF37+AF38</f>
        <v>0</v>
      </c>
      <c r="AG11" s="3">
        <f t="shared" ref="AG11:AK11" si="7">AG12+AG13+AG14+AG15+AG16+AG17+AG19+AG22+AG24+AG25+AG26+AG27+AG30+AG33+AG35+AG36+AG37+AG38</f>
        <v>0</v>
      </c>
      <c r="AH11" s="3">
        <f t="shared" si="7"/>
        <v>0</v>
      </c>
      <c r="AI11" s="3">
        <f t="shared" si="7"/>
        <v>0</v>
      </c>
      <c r="AJ11" s="3">
        <f t="shared" si="7"/>
        <v>95000</v>
      </c>
      <c r="AK11" s="3">
        <f t="shared" si="7"/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33.75" hidden="1" x14ac:dyDescent="0.2">
      <c r="A12" s="10" t="s">
        <v>355</v>
      </c>
      <c r="B12" s="11" t="s">
        <v>83</v>
      </c>
      <c r="C12" s="11" t="s">
        <v>84</v>
      </c>
      <c r="D12" s="11" t="s">
        <v>23</v>
      </c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7"/>
      <c r="AE12" s="7"/>
      <c r="AF12" s="3"/>
      <c r="AG12" s="3"/>
      <c r="AH12" s="3"/>
      <c r="AI12" s="3"/>
      <c r="AJ12" s="3"/>
      <c r="AK12" s="3"/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57.5" hidden="1" x14ac:dyDescent="0.2">
      <c r="A13" s="10" t="s">
        <v>469</v>
      </c>
      <c r="B13" s="11" t="s">
        <v>86</v>
      </c>
      <c r="C13" s="11" t="s">
        <v>87</v>
      </c>
      <c r="D13" s="11" t="s">
        <v>25</v>
      </c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7"/>
      <c r="AE13" s="7"/>
      <c r="AF13" s="3"/>
      <c r="AG13" s="3"/>
      <c r="AH13" s="3"/>
      <c r="AI13" s="3"/>
      <c r="AJ13" s="3"/>
      <c r="AK13" s="3"/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56.25" hidden="1" x14ac:dyDescent="0.2">
      <c r="A14" s="10" t="s">
        <v>356</v>
      </c>
      <c r="B14" s="11" t="s">
        <v>89</v>
      </c>
      <c r="C14" s="11" t="s">
        <v>90</v>
      </c>
      <c r="D14" s="11" t="s">
        <v>91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7"/>
      <c r="AE14" s="7"/>
      <c r="AF14" s="3"/>
      <c r="AG14" s="3"/>
      <c r="AH14" s="3"/>
      <c r="AI14" s="3"/>
      <c r="AJ14" s="3"/>
      <c r="AK14" s="3"/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33.75" x14ac:dyDescent="0.2">
      <c r="A15" s="10" t="s">
        <v>357</v>
      </c>
      <c r="B15" s="11" t="s">
        <v>93</v>
      </c>
      <c r="C15" s="11" t="s">
        <v>94</v>
      </c>
      <c r="D15" s="11" t="s">
        <v>95</v>
      </c>
      <c r="E15" s="15" t="s">
        <v>470</v>
      </c>
      <c r="F15" s="3">
        <f t="shared" ref="F15:G15" si="8">H15+J15+L15</f>
        <v>95000</v>
      </c>
      <c r="G15" s="3">
        <f t="shared" si="8"/>
        <v>0</v>
      </c>
      <c r="H15" s="3"/>
      <c r="I15" s="3"/>
      <c r="J15" s="3"/>
      <c r="K15" s="3"/>
      <c r="L15" s="3">
        <v>95000</v>
      </c>
      <c r="M15" s="3"/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6"/>
        <v>95000</v>
      </c>
      <c r="AE15" s="7">
        <f t="shared" si="6"/>
        <v>0</v>
      </c>
      <c r="AF15" s="3">
        <v>0</v>
      </c>
      <c r="AG15" s="3">
        <v>0</v>
      </c>
      <c r="AH15" s="3">
        <v>0</v>
      </c>
      <c r="AI15" s="3">
        <v>0</v>
      </c>
      <c r="AJ15" s="3">
        <v>95000</v>
      </c>
      <c r="AK15" s="3"/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135" hidden="1" x14ac:dyDescent="0.2">
      <c r="A16" s="10" t="s">
        <v>358</v>
      </c>
      <c r="B16" s="11" t="s">
        <v>97</v>
      </c>
      <c r="C16" s="11" t="s">
        <v>98</v>
      </c>
      <c r="D16" s="11" t="s">
        <v>99</v>
      </c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7"/>
      <c r="AE16" s="7"/>
      <c r="AF16" s="3"/>
      <c r="AG16" s="3"/>
      <c r="AH16" s="3"/>
      <c r="AI16" s="3"/>
      <c r="AJ16" s="3"/>
      <c r="AK16" s="3"/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hidden="1" x14ac:dyDescent="0.2">
      <c r="A17" s="25" t="s">
        <v>359</v>
      </c>
      <c r="B17" s="11" t="s">
        <v>101</v>
      </c>
      <c r="C17" s="26" t="s">
        <v>102</v>
      </c>
      <c r="D17" s="11" t="s">
        <v>99</v>
      </c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  <c r="AE17" s="7"/>
      <c r="AF17" s="3"/>
      <c r="AG17" s="3"/>
      <c r="AH17" s="3"/>
      <c r="AI17" s="3"/>
      <c r="AJ17" s="3"/>
      <c r="AK17" s="3"/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hidden="1" x14ac:dyDescent="0.2">
      <c r="A18" s="25" t="s">
        <v>0</v>
      </c>
      <c r="B18" s="11" t="s">
        <v>101</v>
      </c>
      <c r="C18" s="26" t="s">
        <v>0</v>
      </c>
      <c r="D18" s="11" t="s">
        <v>99</v>
      </c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  <c r="AE18" s="7"/>
      <c r="AF18" s="3"/>
      <c r="AG18" s="3"/>
      <c r="AH18" s="3"/>
      <c r="AI18" s="3"/>
      <c r="AJ18" s="3"/>
      <c r="AK18" s="3"/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hidden="1" x14ac:dyDescent="0.2">
      <c r="A19" s="25" t="s">
        <v>360</v>
      </c>
      <c r="B19" s="11" t="s">
        <v>104</v>
      </c>
      <c r="C19" s="26" t="s">
        <v>105</v>
      </c>
      <c r="D19" s="11" t="s">
        <v>99</v>
      </c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  <c r="AE19" s="7"/>
      <c r="AF19" s="3"/>
      <c r="AG19" s="3"/>
      <c r="AH19" s="3"/>
      <c r="AI19" s="3"/>
      <c r="AJ19" s="3"/>
      <c r="AK19" s="3"/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hidden="1" x14ac:dyDescent="0.2">
      <c r="A20" s="25" t="s">
        <v>0</v>
      </c>
      <c r="B20" s="11" t="s">
        <v>104</v>
      </c>
      <c r="C20" s="26" t="s">
        <v>0</v>
      </c>
      <c r="D20" s="11" t="s">
        <v>99</v>
      </c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  <c r="AE20" s="7"/>
      <c r="AF20" s="3"/>
      <c r="AG20" s="3"/>
      <c r="AH20" s="3"/>
      <c r="AI20" s="3"/>
      <c r="AJ20" s="3"/>
      <c r="AK20" s="3"/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0</v>
      </c>
    </row>
    <row r="21" spans="1:54" hidden="1" x14ac:dyDescent="0.2">
      <c r="A21" s="25" t="s">
        <v>0</v>
      </c>
      <c r="B21" s="11" t="s">
        <v>104</v>
      </c>
      <c r="C21" s="26" t="s">
        <v>0</v>
      </c>
      <c r="D21" s="11" t="s">
        <v>99</v>
      </c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  <c r="AE21" s="7"/>
      <c r="AF21" s="3"/>
      <c r="AG21" s="3"/>
      <c r="AH21" s="3"/>
      <c r="AI21" s="3"/>
      <c r="AJ21" s="3"/>
      <c r="AK21" s="3"/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0</v>
      </c>
    </row>
    <row r="22" spans="1:54" hidden="1" x14ac:dyDescent="0.2">
      <c r="A22" s="25" t="s">
        <v>361</v>
      </c>
      <c r="B22" s="11" t="s">
        <v>106</v>
      </c>
      <c r="C22" s="26" t="s">
        <v>107</v>
      </c>
      <c r="D22" s="11" t="s">
        <v>99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  <c r="AE22" s="7"/>
      <c r="AF22" s="3"/>
      <c r="AG22" s="3"/>
      <c r="AH22" s="3"/>
      <c r="AI22" s="3"/>
      <c r="AJ22" s="3"/>
      <c r="AK22" s="3"/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hidden="1" x14ac:dyDescent="0.2">
      <c r="A23" s="25" t="s">
        <v>0</v>
      </c>
      <c r="B23" s="11" t="s">
        <v>106</v>
      </c>
      <c r="C23" s="26" t="s">
        <v>0</v>
      </c>
      <c r="D23" s="11" t="s">
        <v>99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  <c r="AE23" s="7"/>
      <c r="AF23" s="3"/>
      <c r="AG23" s="3"/>
      <c r="AH23" s="3"/>
      <c r="AI23" s="3"/>
      <c r="AJ23" s="3"/>
      <c r="AK23" s="3"/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ht="46.5" hidden="1" customHeight="1" x14ac:dyDescent="0.2">
      <c r="A24" s="10" t="s">
        <v>362</v>
      </c>
      <c r="B24" s="11" t="s">
        <v>109</v>
      </c>
      <c r="C24" s="11" t="s">
        <v>110</v>
      </c>
      <c r="D24" s="11" t="s">
        <v>99</v>
      </c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  <c r="AE24" s="7"/>
      <c r="AF24" s="3"/>
      <c r="AG24" s="3"/>
      <c r="AH24" s="3"/>
      <c r="AI24" s="3"/>
      <c r="AJ24" s="3"/>
      <c r="AK24" s="3"/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69" hidden="1" customHeight="1" x14ac:dyDescent="0.2">
      <c r="A25" s="10" t="s">
        <v>363</v>
      </c>
      <c r="B25" s="11" t="s">
        <v>112</v>
      </c>
      <c r="C25" s="11" t="s">
        <v>113</v>
      </c>
      <c r="D25" s="11" t="s">
        <v>114</v>
      </c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  <c r="AE25" s="7"/>
      <c r="AF25" s="3"/>
      <c r="AG25" s="3"/>
      <c r="AH25" s="3"/>
      <c r="AI25" s="3"/>
      <c r="AJ25" s="3"/>
      <c r="AK25" s="3"/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78</v>
      </c>
    </row>
    <row r="26" spans="1:54" ht="45" hidden="1" x14ac:dyDescent="0.2">
      <c r="A26" s="10" t="s">
        <v>364</v>
      </c>
      <c r="B26" s="11" t="s">
        <v>116</v>
      </c>
      <c r="C26" s="11" t="s">
        <v>117</v>
      </c>
      <c r="D26" s="11" t="s">
        <v>118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  <c r="AE26" s="7"/>
      <c r="AF26" s="3"/>
      <c r="AG26" s="3"/>
      <c r="AH26" s="3"/>
      <c r="AI26" s="3"/>
      <c r="AJ26" s="3"/>
      <c r="AK26" s="3"/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hidden="1" x14ac:dyDescent="0.2">
      <c r="A27" s="25" t="s">
        <v>365</v>
      </c>
      <c r="B27" s="11" t="s">
        <v>120</v>
      </c>
      <c r="C27" s="26" t="s">
        <v>121</v>
      </c>
      <c r="D27" s="11" t="s">
        <v>122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  <c r="AE27" s="7"/>
      <c r="AF27" s="3"/>
      <c r="AG27" s="3"/>
      <c r="AH27" s="3"/>
      <c r="AI27" s="3"/>
      <c r="AJ27" s="3"/>
      <c r="AK27" s="3"/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hidden="1" x14ac:dyDescent="0.2">
      <c r="A28" s="25" t="s">
        <v>0</v>
      </c>
      <c r="B28" s="11" t="s">
        <v>120</v>
      </c>
      <c r="C28" s="26" t="s">
        <v>0</v>
      </c>
      <c r="D28" s="11" t="s">
        <v>122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7"/>
      <c r="AE28" s="7"/>
      <c r="AF28" s="3"/>
      <c r="AG28" s="3"/>
      <c r="AH28" s="3"/>
      <c r="AI28" s="3"/>
      <c r="AJ28" s="3"/>
      <c r="AK28" s="3"/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25.5" hidden="1" customHeight="1" x14ac:dyDescent="0.2">
      <c r="A29" s="25" t="s">
        <v>0</v>
      </c>
      <c r="B29" s="11" t="s">
        <v>120</v>
      </c>
      <c r="C29" s="26" t="s">
        <v>0</v>
      </c>
      <c r="D29" s="11" t="s">
        <v>122</v>
      </c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7"/>
      <c r="AE29" s="7"/>
      <c r="AF29" s="3"/>
      <c r="AG29" s="3"/>
      <c r="AH29" s="3"/>
      <c r="AI29" s="3"/>
      <c r="AJ29" s="3"/>
      <c r="AK29" s="3"/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0</v>
      </c>
    </row>
    <row r="30" spans="1:54" hidden="1" x14ac:dyDescent="0.2">
      <c r="A30" s="25" t="s">
        <v>366</v>
      </c>
      <c r="B30" s="11" t="s">
        <v>124</v>
      </c>
      <c r="C30" s="26" t="s">
        <v>125</v>
      </c>
      <c r="D30" s="11" t="s">
        <v>122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  <c r="AE30" s="7"/>
      <c r="AF30" s="3"/>
      <c r="AG30" s="3"/>
      <c r="AH30" s="3"/>
      <c r="AI30" s="3"/>
      <c r="AJ30" s="3"/>
      <c r="AK30" s="3"/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idden="1" x14ac:dyDescent="0.2">
      <c r="A31" s="25" t="s">
        <v>0</v>
      </c>
      <c r="B31" s="11" t="s">
        <v>124</v>
      </c>
      <c r="C31" s="26" t="s">
        <v>0</v>
      </c>
      <c r="D31" s="11" t="s">
        <v>122</v>
      </c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7"/>
      <c r="AE31" s="7"/>
      <c r="AF31" s="3"/>
      <c r="AG31" s="3"/>
      <c r="AH31" s="3"/>
      <c r="AI31" s="3"/>
      <c r="AJ31" s="3"/>
      <c r="AK31" s="3"/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0</v>
      </c>
    </row>
    <row r="32" spans="1:54" hidden="1" x14ac:dyDescent="0.2">
      <c r="A32" s="25" t="s">
        <v>0</v>
      </c>
      <c r="B32" s="11" t="s">
        <v>124</v>
      </c>
      <c r="C32" s="26" t="s">
        <v>0</v>
      </c>
      <c r="D32" s="11" t="s">
        <v>122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7"/>
      <c r="AE32" s="7"/>
      <c r="AF32" s="3"/>
      <c r="AG32" s="3"/>
      <c r="AH32" s="3"/>
      <c r="AI32" s="3"/>
      <c r="AJ32" s="3"/>
      <c r="AK32" s="3"/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0</v>
      </c>
    </row>
    <row r="33" spans="1:54" hidden="1" x14ac:dyDescent="0.2">
      <c r="A33" s="25" t="s">
        <v>367</v>
      </c>
      <c r="B33" s="11" t="s">
        <v>126</v>
      </c>
      <c r="C33" s="26" t="s">
        <v>127</v>
      </c>
      <c r="D33" s="11" t="s">
        <v>122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7"/>
      <c r="AE33" s="7"/>
      <c r="AF33" s="3"/>
      <c r="AG33" s="3"/>
      <c r="AH33" s="3"/>
      <c r="AI33" s="3"/>
      <c r="AJ33" s="3"/>
      <c r="AK33" s="3"/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hidden="1" x14ac:dyDescent="0.2">
      <c r="A34" s="25" t="s">
        <v>0</v>
      </c>
      <c r="B34" s="11" t="s">
        <v>126</v>
      </c>
      <c r="C34" s="26" t="s">
        <v>0</v>
      </c>
      <c r="D34" s="11" t="s">
        <v>122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7"/>
      <c r="AE34" s="7"/>
      <c r="AF34" s="3"/>
      <c r="AG34" s="3"/>
      <c r="AH34" s="3"/>
      <c r="AI34" s="3"/>
      <c r="AJ34" s="3"/>
      <c r="AK34" s="3"/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0</v>
      </c>
    </row>
    <row r="35" spans="1:54" ht="33.75" hidden="1" x14ac:dyDescent="0.2">
      <c r="A35" s="10" t="s">
        <v>368</v>
      </c>
      <c r="B35" s="11" t="s">
        <v>128</v>
      </c>
      <c r="C35" s="11" t="s">
        <v>129</v>
      </c>
      <c r="D35" s="11" t="s">
        <v>130</v>
      </c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7"/>
      <c r="AE35" s="7"/>
      <c r="AF35" s="3"/>
      <c r="AG35" s="3"/>
      <c r="AH35" s="3"/>
      <c r="AI35" s="3"/>
      <c r="AJ35" s="3"/>
      <c r="AK35" s="3"/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ht="33.75" hidden="1" x14ac:dyDescent="0.2">
      <c r="A36" s="10" t="s">
        <v>369</v>
      </c>
      <c r="B36" s="11" t="s">
        <v>132</v>
      </c>
      <c r="C36" s="11" t="s">
        <v>133</v>
      </c>
      <c r="D36" s="11" t="s">
        <v>99</v>
      </c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7"/>
      <c r="AE36" s="7"/>
      <c r="AF36" s="3"/>
      <c r="AG36" s="3"/>
      <c r="AH36" s="3"/>
      <c r="AI36" s="3"/>
      <c r="AJ36" s="3"/>
      <c r="AK36" s="3"/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67.5" hidden="1" x14ac:dyDescent="0.2">
      <c r="A37" s="10" t="s">
        <v>370</v>
      </c>
      <c r="B37" s="11" t="s">
        <v>135</v>
      </c>
      <c r="C37" s="11" t="s">
        <v>136</v>
      </c>
      <c r="D37" s="11" t="s">
        <v>114</v>
      </c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7"/>
      <c r="AE37" s="7"/>
      <c r="AF37" s="3"/>
      <c r="AG37" s="3"/>
      <c r="AH37" s="3"/>
      <c r="AI37" s="3"/>
      <c r="AJ37" s="3"/>
      <c r="AK37" s="3"/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78</v>
      </c>
    </row>
    <row r="38" spans="1:54" hidden="1" x14ac:dyDescent="0.2">
      <c r="A38" s="25" t="s">
        <v>371</v>
      </c>
      <c r="B38" s="11" t="s">
        <v>138</v>
      </c>
      <c r="C38" s="26" t="s">
        <v>139</v>
      </c>
      <c r="D38" s="11" t="s">
        <v>140</v>
      </c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7"/>
      <c r="AE38" s="7"/>
      <c r="AF38" s="3"/>
      <c r="AG38" s="3"/>
      <c r="AH38" s="3"/>
      <c r="AI38" s="3"/>
      <c r="AJ38" s="3"/>
      <c r="AK38" s="3"/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105" hidden="1" customHeight="1" x14ac:dyDescent="0.2">
      <c r="A39" s="25" t="s">
        <v>0</v>
      </c>
      <c r="B39" s="11" t="s">
        <v>138</v>
      </c>
      <c r="C39" s="26" t="s">
        <v>0</v>
      </c>
      <c r="D39" s="11" t="s">
        <v>140</v>
      </c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7"/>
      <c r="AE39" s="7"/>
      <c r="AF39" s="3"/>
      <c r="AG39" s="3"/>
      <c r="AH39" s="3"/>
      <c r="AI39" s="3"/>
      <c r="AJ39" s="3"/>
      <c r="AK39" s="3"/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56.25" hidden="1" x14ac:dyDescent="0.2">
      <c r="A40" s="10" t="s">
        <v>372</v>
      </c>
      <c r="B40" s="11" t="s">
        <v>142</v>
      </c>
      <c r="C40" s="11" t="s">
        <v>143</v>
      </c>
      <c r="D40" s="11" t="s">
        <v>0</v>
      </c>
      <c r="E40" s="11"/>
      <c r="F40" s="3">
        <f t="shared" ref="F40:G40" si="9">H40+J40+L40</f>
        <v>0</v>
      </c>
      <c r="G40" s="3">
        <f t="shared" si="9"/>
        <v>0</v>
      </c>
      <c r="H40" s="3">
        <f>H41+H42+H44</f>
        <v>0</v>
      </c>
      <c r="I40" s="3">
        <f t="shared" ref="I40:M40" si="10">I41+I42+I44</f>
        <v>0</v>
      </c>
      <c r="J40" s="3">
        <f t="shared" si="10"/>
        <v>0</v>
      </c>
      <c r="K40" s="3">
        <f t="shared" si="10"/>
        <v>0</v>
      </c>
      <c r="L40" s="3">
        <f t="shared" si="10"/>
        <v>0</v>
      </c>
      <c r="M40" s="3">
        <f t="shared" si="10"/>
        <v>0</v>
      </c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6"/>
        <v>0</v>
      </c>
      <c r="AE40" s="7">
        <f t="shared" si="6"/>
        <v>0</v>
      </c>
      <c r="AF40" s="3">
        <f>AF41+AF42+AF44</f>
        <v>0</v>
      </c>
      <c r="AG40" s="3">
        <f t="shared" ref="AG40:AK40" si="11">AG41+AG42+AG44</f>
        <v>0</v>
      </c>
      <c r="AH40" s="3">
        <f t="shared" si="11"/>
        <v>0</v>
      </c>
      <c r="AI40" s="3">
        <f t="shared" si="11"/>
        <v>0</v>
      </c>
      <c r="AJ40" s="3">
        <f t="shared" si="11"/>
        <v>0</v>
      </c>
      <c r="AK40" s="3">
        <f t="shared" si="11"/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22.5" hidden="1" x14ac:dyDescent="0.2">
      <c r="A41" s="10" t="s">
        <v>373</v>
      </c>
      <c r="B41" s="11" t="s">
        <v>145</v>
      </c>
      <c r="C41" s="11" t="s">
        <v>146</v>
      </c>
      <c r="D41" s="11" t="s">
        <v>23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7"/>
      <c r="AE41" s="7"/>
      <c r="AF41" s="3"/>
      <c r="AG41" s="3"/>
      <c r="AH41" s="3"/>
      <c r="AI41" s="3"/>
      <c r="AJ41" s="3"/>
      <c r="AK41" s="3"/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hidden="1" x14ac:dyDescent="0.2">
      <c r="A42" s="25" t="s">
        <v>374</v>
      </c>
      <c r="B42" s="11" t="s">
        <v>148</v>
      </c>
      <c r="C42" s="26" t="s">
        <v>149</v>
      </c>
      <c r="D42" s="11" t="s">
        <v>122</v>
      </c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7"/>
      <c r="AE42" s="7"/>
      <c r="AF42" s="3"/>
      <c r="AG42" s="3"/>
      <c r="AH42" s="3"/>
      <c r="AI42" s="3"/>
      <c r="AJ42" s="3"/>
      <c r="AK42" s="3"/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78</v>
      </c>
    </row>
    <row r="43" spans="1:54" hidden="1" x14ac:dyDescent="0.2">
      <c r="A43" s="25" t="s">
        <v>0</v>
      </c>
      <c r="B43" s="11" t="s">
        <v>148</v>
      </c>
      <c r="C43" s="26" t="s">
        <v>0</v>
      </c>
      <c r="D43" s="11" t="s">
        <v>122</v>
      </c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7"/>
      <c r="AE43" s="7"/>
      <c r="AF43" s="3"/>
      <c r="AG43" s="3"/>
      <c r="AH43" s="3"/>
      <c r="AI43" s="3"/>
      <c r="AJ43" s="3"/>
      <c r="AK43" s="3"/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0</v>
      </c>
    </row>
    <row r="44" spans="1:54" hidden="1" x14ac:dyDescent="0.2">
      <c r="A44" s="25" t="s">
        <v>375</v>
      </c>
      <c r="B44" s="11" t="s">
        <v>150</v>
      </c>
      <c r="C44" s="26" t="s">
        <v>151</v>
      </c>
      <c r="D44" s="11" t="s">
        <v>122</v>
      </c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7"/>
      <c r="AE44" s="7"/>
      <c r="AF44" s="3"/>
      <c r="AG44" s="3"/>
      <c r="AH44" s="3"/>
      <c r="AI44" s="3"/>
      <c r="AJ44" s="3"/>
      <c r="AK44" s="3"/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78</v>
      </c>
    </row>
    <row r="45" spans="1:54" hidden="1" x14ac:dyDescent="0.2">
      <c r="A45" s="25" t="s">
        <v>0</v>
      </c>
      <c r="B45" s="11" t="s">
        <v>150</v>
      </c>
      <c r="C45" s="26" t="s">
        <v>0</v>
      </c>
      <c r="D45" s="11" t="s">
        <v>122</v>
      </c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7"/>
      <c r="AE45" s="7"/>
      <c r="AF45" s="3"/>
      <c r="AG45" s="3"/>
      <c r="AH45" s="3"/>
      <c r="AI45" s="3"/>
      <c r="AJ45" s="3"/>
      <c r="AK45" s="3"/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0</v>
      </c>
    </row>
    <row r="46" spans="1:54" ht="123.75" x14ac:dyDescent="0.2">
      <c r="A46" s="10" t="s">
        <v>376</v>
      </c>
      <c r="B46" s="11" t="s">
        <v>152</v>
      </c>
      <c r="C46" s="11" t="s">
        <v>153</v>
      </c>
      <c r="D46" s="11" t="s">
        <v>0</v>
      </c>
      <c r="E46" s="15" t="s">
        <v>471</v>
      </c>
      <c r="F46" s="3">
        <f>H46+J46+L46</f>
        <v>5410348</v>
      </c>
      <c r="G46" s="3">
        <f>I46+K46+M46</f>
        <v>5408736.0999999996</v>
      </c>
      <c r="H46" s="3">
        <f>H47+H49+H51+H52+H53</f>
        <v>123348</v>
      </c>
      <c r="I46" s="3">
        <f t="shared" ref="I46:M46" si="12">I47+I49+I51+I52+I53</f>
        <v>123348</v>
      </c>
      <c r="J46" s="3">
        <f t="shared" si="12"/>
        <v>0</v>
      </c>
      <c r="K46" s="3">
        <f t="shared" si="12"/>
        <v>0</v>
      </c>
      <c r="L46" s="3">
        <f t="shared" si="12"/>
        <v>5287000</v>
      </c>
      <c r="M46" s="3">
        <f t="shared" si="12"/>
        <v>5285388.0999999996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7">
        <f t="shared" si="6"/>
        <v>5370610</v>
      </c>
      <c r="AE46" s="7">
        <f t="shared" si="6"/>
        <v>5368998.1099999994</v>
      </c>
      <c r="AF46" s="3">
        <f>AF47+AF49+AF51+AF52+AF53</f>
        <v>123348</v>
      </c>
      <c r="AG46" s="3">
        <f t="shared" ref="AG46:AK46" si="13">AG47+AG49+AG51+AG52+AG53</f>
        <v>123348</v>
      </c>
      <c r="AH46" s="3">
        <f t="shared" si="13"/>
        <v>0</v>
      </c>
      <c r="AI46" s="3">
        <f t="shared" si="13"/>
        <v>0</v>
      </c>
      <c r="AJ46" s="3">
        <f t="shared" si="13"/>
        <v>5247262</v>
      </c>
      <c r="AK46" s="3">
        <f t="shared" si="13"/>
        <v>5245650.1099999994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x14ac:dyDescent="0.2">
      <c r="A47" s="25" t="s">
        <v>377</v>
      </c>
      <c r="B47" s="11" t="s">
        <v>155</v>
      </c>
      <c r="C47" s="26" t="s">
        <v>156</v>
      </c>
      <c r="D47" s="11" t="s">
        <v>23</v>
      </c>
      <c r="E47" s="15" t="s">
        <v>471</v>
      </c>
      <c r="F47" s="3">
        <f t="shared" ref="F47:G50" si="14">H47+J47+L47</f>
        <v>1437179</v>
      </c>
      <c r="G47" s="3">
        <f t="shared" si="14"/>
        <v>1435591.89</v>
      </c>
      <c r="H47" s="3">
        <v>28610</v>
      </c>
      <c r="I47" s="3">
        <v>28610</v>
      </c>
      <c r="J47" s="3"/>
      <c r="K47" s="3"/>
      <c r="L47" s="3">
        <v>1408569</v>
      </c>
      <c r="M47" s="3">
        <v>1406981.89</v>
      </c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7">
        <f t="shared" si="6"/>
        <v>1397441</v>
      </c>
      <c r="AE47" s="7">
        <f t="shared" si="6"/>
        <v>1395853.9</v>
      </c>
      <c r="AF47" s="3">
        <v>28610</v>
      </c>
      <c r="AG47" s="3">
        <v>28610</v>
      </c>
      <c r="AH47" s="3">
        <v>0</v>
      </c>
      <c r="AI47" s="3">
        <v>0</v>
      </c>
      <c r="AJ47" s="3">
        <v>1368831</v>
      </c>
      <c r="AK47" s="3">
        <v>1367243.9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5" t="s">
        <v>0</v>
      </c>
      <c r="B48" s="11" t="s">
        <v>155</v>
      </c>
      <c r="C48" s="26" t="s">
        <v>0</v>
      </c>
      <c r="D48" s="11" t="s">
        <v>23</v>
      </c>
      <c r="E48" s="15" t="s">
        <v>471</v>
      </c>
      <c r="F48" s="3">
        <f t="shared" si="14"/>
        <v>28610</v>
      </c>
      <c r="G48" s="3">
        <f t="shared" si="14"/>
        <v>28610</v>
      </c>
      <c r="H48" s="3">
        <v>28610</v>
      </c>
      <c r="I48" s="3">
        <v>28610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7">
        <f t="shared" si="6"/>
        <v>28610</v>
      </c>
      <c r="AE48" s="7">
        <f t="shared" si="6"/>
        <v>28610</v>
      </c>
      <c r="AF48" s="3">
        <v>28610</v>
      </c>
      <c r="AG48" s="3">
        <v>28610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x14ac:dyDescent="0.2">
      <c r="A49" s="25" t="s">
        <v>378</v>
      </c>
      <c r="B49" s="11" t="s">
        <v>159</v>
      </c>
      <c r="C49" s="26" t="s">
        <v>160</v>
      </c>
      <c r="D49" s="11" t="s">
        <v>23</v>
      </c>
      <c r="E49" s="15" t="s">
        <v>472</v>
      </c>
      <c r="F49" s="3">
        <f t="shared" si="14"/>
        <v>3973169</v>
      </c>
      <c r="G49" s="3">
        <f t="shared" si="14"/>
        <v>3973144.21</v>
      </c>
      <c r="H49" s="3">
        <v>94738</v>
      </c>
      <c r="I49" s="3">
        <v>94738</v>
      </c>
      <c r="J49" s="3"/>
      <c r="K49" s="3"/>
      <c r="L49" s="3">
        <v>3878431</v>
      </c>
      <c r="M49" s="3">
        <v>3878406.21</v>
      </c>
      <c r="N49" s="3" t="s">
        <v>0</v>
      </c>
      <c r="O49" s="3" t="s">
        <v>0</v>
      </c>
      <c r="P49" s="3" t="s">
        <v>0</v>
      </c>
      <c r="Q49" s="3" t="s">
        <v>0</v>
      </c>
      <c r="R49" s="3" t="s">
        <v>0</v>
      </c>
      <c r="S49" s="3" t="s">
        <v>0</v>
      </c>
      <c r="T49" s="3" t="s">
        <v>0</v>
      </c>
      <c r="U49" s="3" t="s">
        <v>0</v>
      </c>
      <c r="V49" s="3" t="s">
        <v>0</v>
      </c>
      <c r="W49" s="3" t="s">
        <v>0</v>
      </c>
      <c r="X49" s="3" t="s">
        <v>0</v>
      </c>
      <c r="Y49" s="3" t="s">
        <v>0</v>
      </c>
      <c r="Z49" s="3" t="s">
        <v>0</v>
      </c>
      <c r="AA49" s="3" t="s">
        <v>0</v>
      </c>
      <c r="AB49" s="3" t="s">
        <v>0</v>
      </c>
      <c r="AC49" s="3" t="s">
        <v>0</v>
      </c>
      <c r="AD49" s="7">
        <f t="shared" si="6"/>
        <v>3973169</v>
      </c>
      <c r="AE49" s="7">
        <f t="shared" si="6"/>
        <v>3973144.21</v>
      </c>
      <c r="AF49" s="3">
        <v>94738</v>
      </c>
      <c r="AG49" s="3">
        <v>94738</v>
      </c>
      <c r="AH49" s="3">
        <v>0</v>
      </c>
      <c r="AI49" s="3">
        <v>0</v>
      </c>
      <c r="AJ49" s="3">
        <v>3878431</v>
      </c>
      <c r="AK49" s="3">
        <v>3878406.21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 t="s">
        <v>78</v>
      </c>
    </row>
    <row r="50" spans="1:54" x14ac:dyDescent="0.2">
      <c r="A50" s="25" t="s">
        <v>0</v>
      </c>
      <c r="B50" s="11" t="s">
        <v>159</v>
      </c>
      <c r="C50" s="26" t="s">
        <v>0</v>
      </c>
      <c r="D50" s="11" t="s">
        <v>23</v>
      </c>
      <c r="E50" s="15" t="s">
        <v>472</v>
      </c>
      <c r="F50" s="3">
        <f t="shared" si="14"/>
        <v>94738</v>
      </c>
      <c r="G50" s="3">
        <f t="shared" si="14"/>
        <v>94738</v>
      </c>
      <c r="H50" s="3">
        <v>94738</v>
      </c>
      <c r="I50" s="3">
        <v>94738</v>
      </c>
      <c r="J50" s="3"/>
      <c r="K50" s="3"/>
      <c r="L50" s="3"/>
      <c r="M50" s="3"/>
      <c r="N50" s="3" t="s">
        <v>0</v>
      </c>
      <c r="O50" s="3" t="s">
        <v>0</v>
      </c>
      <c r="P50" s="3" t="s">
        <v>0</v>
      </c>
      <c r="Q50" s="3" t="s">
        <v>0</v>
      </c>
      <c r="R50" s="3" t="s">
        <v>0</v>
      </c>
      <c r="S50" s="3" t="s">
        <v>0</v>
      </c>
      <c r="T50" s="3" t="s">
        <v>0</v>
      </c>
      <c r="U50" s="3" t="s">
        <v>0</v>
      </c>
      <c r="V50" s="3" t="s">
        <v>0</v>
      </c>
      <c r="W50" s="3" t="s">
        <v>0</v>
      </c>
      <c r="X50" s="3" t="s">
        <v>0</v>
      </c>
      <c r="Y50" s="3" t="s">
        <v>0</v>
      </c>
      <c r="Z50" s="3" t="s">
        <v>0</v>
      </c>
      <c r="AA50" s="3" t="s">
        <v>0</v>
      </c>
      <c r="AB50" s="3" t="s">
        <v>0</v>
      </c>
      <c r="AC50" s="3" t="s">
        <v>0</v>
      </c>
      <c r="AD50" s="7">
        <f t="shared" si="6"/>
        <v>94738</v>
      </c>
      <c r="AE50" s="7">
        <f t="shared" si="6"/>
        <v>94738</v>
      </c>
      <c r="AF50" s="3">
        <v>94738</v>
      </c>
      <c r="AG50" s="3">
        <v>94738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 t="s">
        <v>0</v>
      </c>
    </row>
    <row r="51" spans="1:54" ht="105.75" hidden="1" customHeight="1" x14ac:dyDescent="0.2">
      <c r="A51" s="10" t="s">
        <v>379</v>
      </c>
      <c r="B51" s="11" t="s">
        <v>163</v>
      </c>
      <c r="C51" s="11" t="s">
        <v>164</v>
      </c>
      <c r="D51" s="11" t="s">
        <v>23</v>
      </c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7"/>
      <c r="AE51" s="7"/>
      <c r="AF51" s="3"/>
      <c r="AG51" s="3"/>
      <c r="AH51" s="3"/>
      <c r="AI51" s="3"/>
      <c r="AJ51" s="3"/>
      <c r="AK51" s="3"/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ht="33.75" hidden="1" x14ac:dyDescent="0.2">
      <c r="A52" s="10" t="s">
        <v>380</v>
      </c>
      <c r="B52" s="11" t="s">
        <v>166</v>
      </c>
      <c r="C52" s="11" t="s">
        <v>167</v>
      </c>
      <c r="D52" s="11" t="s">
        <v>168</v>
      </c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7"/>
      <c r="AE52" s="7"/>
      <c r="AF52" s="3"/>
      <c r="AG52" s="3"/>
      <c r="AH52" s="3"/>
      <c r="AI52" s="3"/>
      <c r="AJ52" s="3"/>
      <c r="AK52" s="3"/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hidden="1" x14ac:dyDescent="0.2">
      <c r="A53" s="25" t="s">
        <v>381</v>
      </c>
      <c r="B53" s="11" t="s">
        <v>169</v>
      </c>
      <c r="C53" s="26" t="s">
        <v>170</v>
      </c>
      <c r="D53" s="11" t="s">
        <v>0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7"/>
      <c r="AE53" s="7"/>
      <c r="AF53" s="3"/>
      <c r="AG53" s="3"/>
      <c r="AH53" s="3"/>
      <c r="AI53" s="3"/>
      <c r="AJ53" s="3"/>
      <c r="AK53" s="3"/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78</v>
      </c>
    </row>
    <row r="54" spans="1:54" hidden="1" x14ac:dyDescent="0.2">
      <c r="A54" s="25" t="s">
        <v>0</v>
      </c>
      <c r="B54" s="11" t="s">
        <v>169</v>
      </c>
      <c r="C54" s="26" t="s">
        <v>0</v>
      </c>
      <c r="D54" s="11" t="s">
        <v>0</v>
      </c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7"/>
      <c r="AE54" s="7"/>
      <c r="AF54" s="3"/>
      <c r="AG54" s="3"/>
      <c r="AH54" s="3"/>
      <c r="AI54" s="3"/>
      <c r="AJ54" s="3"/>
      <c r="AK54" s="3"/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 t="s">
        <v>0</v>
      </c>
    </row>
    <row r="55" spans="1:54" ht="112.5" hidden="1" x14ac:dyDescent="0.2">
      <c r="A55" s="10" t="s">
        <v>382</v>
      </c>
      <c r="B55" s="11" t="s">
        <v>171</v>
      </c>
      <c r="C55" s="11" t="s">
        <v>172</v>
      </c>
      <c r="D55" s="11" t="s">
        <v>0</v>
      </c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7"/>
      <c r="AE55" s="7"/>
      <c r="AF55" s="3"/>
      <c r="AG55" s="3"/>
      <c r="AH55" s="3"/>
      <c r="AI55" s="3"/>
      <c r="AJ55" s="3"/>
      <c r="AK55" s="3"/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22.5" hidden="1" x14ac:dyDescent="0.2">
      <c r="A56" s="10" t="s">
        <v>383</v>
      </c>
      <c r="B56" s="11" t="s">
        <v>174</v>
      </c>
      <c r="C56" s="11" t="s">
        <v>175</v>
      </c>
      <c r="D56" s="11" t="s">
        <v>176</v>
      </c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7"/>
      <c r="AE56" s="7"/>
      <c r="AF56" s="3"/>
      <c r="AG56" s="3"/>
      <c r="AH56" s="3"/>
      <c r="AI56" s="3"/>
      <c r="AJ56" s="3"/>
      <c r="AK56" s="3"/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ht="22.5" hidden="1" x14ac:dyDescent="0.2">
      <c r="A57" s="10" t="s">
        <v>384</v>
      </c>
      <c r="B57" s="11" t="s">
        <v>178</v>
      </c>
      <c r="C57" s="11" t="s">
        <v>179</v>
      </c>
      <c r="D57" s="11" t="s">
        <v>176</v>
      </c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7"/>
      <c r="AE57" s="7"/>
      <c r="AF57" s="3"/>
      <c r="AG57" s="3"/>
      <c r="AH57" s="3"/>
      <c r="AI57" s="3"/>
      <c r="AJ57" s="3"/>
      <c r="AK57" s="3"/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hidden="1" x14ac:dyDescent="0.2">
      <c r="A58" s="25" t="s">
        <v>385</v>
      </c>
      <c r="B58" s="11" t="s">
        <v>181</v>
      </c>
      <c r="C58" s="26" t="s">
        <v>182</v>
      </c>
      <c r="D58" s="11" t="s">
        <v>176</v>
      </c>
      <c r="E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7"/>
      <c r="AE58" s="7"/>
      <c r="AF58" s="3"/>
      <c r="AG58" s="3"/>
      <c r="AH58" s="3"/>
      <c r="AI58" s="3"/>
      <c r="AJ58" s="3"/>
      <c r="AK58" s="3"/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78</v>
      </c>
    </row>
    <row r="59" spans="1:54" hidden="1" x14ac:dyDescent="0.2">
      <c r="A59" s="25" t="s">
        <v>0</v>
      </c>
      <c r="B59" s="11" t="s">
        <v>181</v>
      </c>
      <c r="C59" s="26" t="s">
        <v>0</v>
      </c>
      <c r="D59" s="11" t="s">
        <v>176</v>
      </c>
      <c r="E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7"/>
      <c r="AE59" s="7"/>
      <c r="AF59" s="3"/>
      <c r="AG59" s="3"/>
      <c r="AH59" s="3"/>
      <c r="AI59" s="3"/>
      <c r="AJ59" s="3"/>
      <c r="AK59" s="3"/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ht="49.5" hidden="1" customHeight="1" x14ac:dyDescent="0.2">
      <c r="A60" s="10" t="s">
        <v>386</v>
      </c>
      <c r="B60" s="11" t="s">
        <v>183</v>
      </c>
      <c r="C60" s="11" t="s">
        <v>184</v>
      </c>
      <c r="D60" s="11" t="s">
        <v>0</v>
      </c>
      <c r="E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7"/>
      <c r="AE60" s="7"/>
      <c r="AF60" s="3"/>
      <c r="AG60" s="3"/>
      <c r="AH60" s="3"/>
      <c r="AI60" s="3"/>
      <c r="AJ60" s="3"/>
      <c r="AK60" s="3"/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45" hidden="1" x14ac:dyDescent="0.2">
      <c r="A61" s="10" t="s">
        <v>387</v>
      </c>
      <c r="B61" s="11" t="s">
        <v>186</v>
      </c>
      <c r="C61" s="11" t="s">
        <v>187</v>
      </c>
      <c r="D61" s="11" t="s">
        <v>23</v>
      </c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7"/>
      <c r="AE61" s="7"/>
      <c r="AF61" s="3"/>
      <c r="AG61" s="3"/>
      <c r="AH61" s="3"/>
      <c r="AI61" s="3"/>
      <c r="AJ61" s="3"/>
      <c r="AK61" s="3"/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45" hidden="1" x14ac:dyDescent="0.2">
      <c r="A62" s="10" t="s">
        <v>388</v>
      </c>
      <c r="B62" s="11" t="s">
        <v>189</v>
      </c>
      <c r="C62" s="11" t="s">
        <v>190</v>
      </c>
      <c r="D62" s="11" t="s">
        <v>23</v>
      </c>
      <c r="E62" s="1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7"/>
      <c r="AE62" s="7"/>
      <c r="AF62" s="3"/>
      <c r="AG62" s="3"/>
      <c r="AH62" s="3"/>
      <c r="AI62" s="3"/>
      <c r="AJ62" s="3"/>
      <c r="AK62" s="3"/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hidden="1" x14ac:dyDescent="0.2">
      <c r="A63" s="25" t="s">
        <v>389</v>
      </c>
      <c r="B63" s="11" t="s">
        <v>191</v>
      </c>
      <c r="C63" s="26" t="s">
        <v>192</v>
      </c>
      <c r="D63" s="11" t="s">
        <v>168</v>
      </c>
      <c r="E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7"/>
      <c r="AE63" s="7"/>
      <c r="AF63" s="3"/>
      <c r="AG63" s="3"/>
      <c r="AH63" s="3"/>
      <c r="AI63" s="3"/>
      <c r="AJ63" s="3"/>
      <c r="AK63" s="3"/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 t="s">
        <v>78</v>
      </c>
    </row>
    <row r="64" spans="1:54" hidden="1" x14ac:dyDescent="0.2">
      <c r="A64" s="25" t="s">
        <v>0</v>
      </c>
      <c r="B64" s="11" t="s">
        <v>191</v>
      </c>
      <c r="C64" s="26" t="s">
        <v>0</v>
      </c>
      <c r="D64" s="11" t="s">
        <v>168</v>
      </c>
      <c r="E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7"/>
      <c r="AE64" s="7"/>
      <c r="AF64" s="3"/>
      <c r="AG64" s="3"/>
      <c r="AH64" s="3"/>
      <c r="AI64" s="3"/>
      <c r="AJ64" s="3"/>
      <c r="AK64" s="3"/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0</v>
      </c>
    </row>
    <row r="65" spans="1:54" ht="281.25" hidden="1" x14ac:dyDescent="0.2">
      <c r="A65" s="10" t="s">
        <v>390</v>
      </c>
      <c r="B65" s="11" t="s">
        <v>194</v>
      </c>
      <c r="C65" s="11" t="s">
        <v>195</v>
      </c>
      <c r="D65" s="11" t="s">
        <v>168</v>
      </c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7"/>
      <c r="AE65" s="7"/>
      <c r="AF65" s="3"/>
      <c r="AG65" s="3"/>
      <c r="AH65" s="3"/>
      <c r="AI65" s="3"/>
      <c r="AJ65" s="3"/>
      <c r="AK65" s="3"/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78</v>
      </c>
    </row>
    <row r="66" spans="1:54" ht="292.5" hidden="1" x14ac:dyDescent="0.2">
      <c r="A66" s="10" t="s">
        <v>391</v>
      </c>
      <c r="B66" s="11" t="s">
        <v>197</v>
      </c>
      <c r="C66" s="11" t="s">
        <v>198</v>
      </c>
      <c r="D66" s="11" t="s">
        <v>168</v>
      </c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7"/>
      <c r="AE66" s="7"/>
      <c r="AF66" s="3"/>
      <c r="AG66" s="3"/>
      <c r="AH66" s="3"/>
      <c r="AI66" s="3"/>
      <c r="AJ66" s="3"/>
      <c r="AK66" s="3"/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ht="22.5" hidden="1" x14ac:dyDescent="0.2">
      <c r="A67" s="10" t="s">
        <v>392</v>
      </c>
      <c r="B67" s="11" t="s">
        <v>199</v>
      </c>
      <c r="C67" s="11" t="s">
        <v>200</v>
      </c>
      <c r="D67" s="11" t="s">
        <v>168</v>
      </c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7"/>
      <c r="AE67" s="7"/>
      <c r="AF67" s="3"/>
      <c r="AG67" s="3"/>
      <c r="AH67" s="3"/>
      <c r="AI67" s="3"/>
      <c r="AJ67" s="3"/>
      <c r="AK67" s="3"/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78</v>
      </c>
    </row>
    <row r="68" spans="1:54" ht="230.25" hidden="1" customHeight="1" x14ac:dyDescent="0.2">
      <c r="A68" s="10" t="s">
        <v>393</v>
      </c>
      <c r="B68" s="11" t="s">
        <v>202</v>
      </c>
      <c r="C68" s="11" t="s">
        <v>203</v>
      </c>
      <c r="D68" s="11" t="s">
        <v>204</v>
      </c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7"/>
      <c r="AE68" s="7"/>
      <c r="AF68" s="3"/>
      <c r="AG68" s="3"/>
      <c r="AH68" s="3"/>
      <c r="AI68" s="3"/>
      <c r="AJ68" s="3"/>
      <c r="AK68" s="3"/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ht="56.25" hidden="1" x14ac:dyDescent="0.2">
      <c r="A69" s="10" t="s">
        <v>394</v>
      </c>
      <c r="B69" s="11" t="s">
        <v>206</v>
      </c>
      <c r="C69" s="11" t="s">
        <v>207</v>
      </c>
      <c r="D69" s="11" t="s">
        <v>0</v>
      </c>
      <c r="E69" s="11" t="s">
        <v>208</v>
      </c>
      <c r="F69" s="3">
        <f>H69+J69+L69</f>
        <v>0</v>
      </c>
      <c r="G69" s="3">
        <f>I69+K69+M69</f>
        <v>0</v>
      </c>
      <c r="H69" s="3">
        <f>H70+H72+H74</f>
        <v>0</v>
      </c>
      <c r="I69" s="3">
        <f t="shared" ref="I69:M69" si="15">I70+I72+I74</f>
        <v>0</v>
      </c>
      <c r="J69" s="3">
        <f t="shared" si="15"/>
        <v>0</v>
      </c>
      <c r="K69" s="3">
        <f t="shared" si="15"/>
        <v>0</v>
      </c>
      <c r="L69" s="3">
        <f t="shared" si="15"/>
        <v>0</v>
      </c>
      <c r="M69" s="3">
        <f t="shared" si="15"/>
        <v>0</v>
      </c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7">
        <f t="shared" si="6"/>
        <v>0</v>
      </c>
      <c r="AE69" s="7">
        <f t="shared" si="6"/>
        <v>0</v>
      </c>
      <c r="AF69" s="3">
        <f>AF70+AF72+AF74</f>
        <v>0</v>
      </c>
      <c r="AG69" s="3">
        <f t="shared" ref="AG69:AK69" si="16">AG70+AG72+AG74</f>
        <v>0</v>
      </c>
      <c r="AH69" s="3">
        <f t="shared" si="16"/>
        <v>0</v>
      </c>
      <c r="AI69" s="3">
        <f t="shared" si="16"/>
        <v>0</v>
      </c>
      <c r="AJ69" s="3">
        <f t="shared" si="16"/>
        <v>0</v>
      </c>
      <c r="AK69" s="3">
        <f t="shared" si="16"/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78</v>
      </c>
    </row>
    <row r="70" spans="1:54" hidden="1" x14ac:dyDescent="0.2">
      <c r="A70" s="25" t="s">
        <v>395</v>
      </c>
      <c r="B70" s="11" t="s">
        <v>209</v>
      </c>
      <c r="C70" s="26" t="s">
        <v>210</v>
      </c>
      <c r="D70" s="11" t="s">
        <v>99</v>
      </c>
      <c r="E70" s="11" t="s">
        <v>103</v>
      </c>
      <c r="F70" s="3">
        <f t="shared" ref="F70:G85" si="17">H70+J70+L70</f>
        <v>0</v>
      </c>
      <c r="G70" s="3">
        <f t="shared" si="17"/>
        <v>0</v>
      </c>
      <c r="H70" s="3"/>
      <c r="I70" s="3"/>
      <c r="J70" s="3"/>
      <c r="K70" s="3"/>
      <c r="L70" s="3"/>
      <c r="M70" s="3"/>
      <c r="N70" s="3" t="s">
        <v>0</v>
      </c>
      <c r="O70" s="3" t="s">
        <v>0</v>
      </c>
      <c r="P70" s="3" t="s">
        <v>0</v>
      </c>
      <c r="Q70" s="3" t="s">
        <v>0</v>
      </c>
      <c r="R70" s="3" t="s">
        <v>0</v>
      </c>
      <c r="S70" s="3" t="s">
        <v>0</v>
      </c>
      <c r="T70" s="3" t="s">
        <v>0</v>
      </c>
      <c r="U70" s="3" t="s">
        <v>0</v>
      </c>
      <c r="V70" s="3" t="s">
        <v>0</v>
      </c>
      <c r="W70" s="3" t="s">
        <v>0</v>
      </c>
      <c r="X70" s="3" t="s">
        <v>0</v>
      </c>
      <c r="Y70" s="3" t="s">
        <v>0</v>
      </c>
      <c r="Z70" s="3" t="s">
        <v>0</v>
      </c>
      <c r="AA70" s="3" t="s">
        <v>0</v>
      </c>
      <c r="AB70" s="3" t="s">
        <v>0</v>
      </c>
      <c r="AC70" s="3" t="s">
        <v>0</v>
      </c>
      <c r="AD70" s="7">
        <f t="shared" si="6"/>
        <v>0</v>
      </c>
      <c r="AE70" s="7">
        <f t="shared" si="6"/>
        <v>0</v>
      </c>
      <c r="AF70" s="3">
        <v>0</v>
      </c>
      <c r="AG70" s="3">
        <v>0</v>
      </c>
      <c r="AH70" s="3"/>
      <c r="AI70" s="3"/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 t="s">
        <v>78</v>
      </c>
    </row>
    <row r="71" spans="1:54" hidden="1" x14ac:dyDescent="0.2">
      <c r="A71" s="25" t="s">
        <v>0</v>
      </c>
      <c r="B71" s="11" t="s">
        <v>209</v>
      </c>
      <c r="C71" s="26" t="s">
        <v>0</v>
      </c>
      <c r="D71" s="11" t="s">
        <v>99</v>
      </c>
      <c r="E71" s="11" t="s">
        <v>103</v>
      </c>
      <c r="F71" s="3">
        <f t="shared" si="17"/>
        <v>0</v>
      </c>
      <c r="G71" s="3">
        <f t="shared" si="17"/>
        <v>0</v>
      </c>
      <c r="H71" s="3"/>
      <c r="I71" s="3"/>
      <c r="J71" s="3"/>
      <c r="K71" s="3"/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7">
        <f t="shared" si="6"/>
        <v>0</v>
      </c>
      <c r="AE71" s="7">
        <f t="shared" si="6"/>
        <v>0</v>
      </c>
      <c r="AF71" s="3">
        <v>0</v>
      </c>
      <c r="AG71" s="3">
        <v>0</v>
      </c>
      <c r="AH71" s="3"/>
      <c r="AI71" s="3"/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0</v>
      </c>
    </row>
    <row r="72" spans="1:54" hidden="1" x14ac:dyDescent="0.2">
      <c r="A72" s="25" t="s">
        <v>396</v>
      </c>
      <c r="B72" s="11" t="s">
        <v>211</v>
      </c>
      <c r="C72" s="26" t="s">
        <v>212</v>
      </c>
      <c r="D72" s="11" t="s">
        <v>99</v>
      </c>
      <c r="E72" s="11" t="s">
        <v>103</v>
      </c>
      <c r="F72" s="3">
        <f t="shared" si="17"/>
        <v>0</v>
      </c>
      <c r="G72" s="3">
        <f t="shared" si="17"/>
        <v>0</v>
      </c>
      <c r="H72" s="3"/>
      <c r="I72" s="3"/>
      <c r="J72" s="3"/>
      <c r="K72" s="3"/>
      <c r="L72" s="3"/>
      <c r="M72" s="3"/>
      <c r="N72" s="3" t="s">
        <v>0</v>
      </c>
      <c r="O72" s="3" t="s">
        <v>0</v>
      </c>
      <c r="P72" s="3" t="s">
        <v>0</v>
      </c>
      <c r="Q72" s="3" t="s">
        <v>0</v>
      </c>
      <c r="R72" s="3" t="s">
        <v>0</v>
      </c>
      <c r="S72" s="3" t="s">
        <v>0</v>
      </c>
      <c r="T72" s="3" t="s">
        <v>0</v>
      </c>
      <c r="U72" s="3" t="s">
        <v>0</v>
      </c>
      <c r="V72" s="3" t="s">
        <v>0</v>
      </c>
      <c r="W72" s="3" t="s">
        <v>0</v>
      </c>
      <c r="X72" s="3" t="s">
        <v>0</v>
      </c>
      <c r="Y72" s="3" t="s">
        <v>0</v>
      </c>
      <c r="Z72" s="3" t="s">
        <v>0</v>
      </c>
      <c r="AA72" s="3" t="s">
        <v>0</v>
      </c>
      <c r="AB72" s="3" t="s">
        <v>0</v>
      </c>
      <c r="AC72" s="3" t="s">
        <v>0</v>
      </c>
      <c r="AD72" s="7">
        <f t="shared" si="6"/>
        <v>0</v>
      </c>
      <c r="AE72" s="7">
        <f t="shared" si="6"/>
        <v>0</v>
      </c>
      <c r="AF72" s="3">
        <v>0</v>
      </c>
      <c r="AG72" s="3">
        <v>0</v>
      </c>
      <c r="AH72" s="3"/>
      <c r="AI72" s="3"/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 t="s">
        <v>78</v>
      </c>
    </row>
    <row r="73" spans="1:54" hidden="1" x14ac:dyDescent="0.2">
      <c r="A73" s="25" t="s">
        <v>0</v>
      </c>
      <c r="B73" s="11" t="s">
        <v>211</v>
      </c>
      <c r="C73" s="26" t="s">
        <v>0</v>
      </c>
      <c r="D73" s="11" t="s">
        <v>99</v>
      </c>
      <c r="E73" s="11" t="s">
        <v>103</v>
      </c>
      <c r="F73" s="3">
        <f t="shared" si="17"/>
        <v>0</v>
      </c>
      <c r="G73" s="3">
        <f t="shared" si="17"/>
        <v>0</v>
      </c>
      <c r="H73" s="3"/>
      <c r="I73" s="3"/>
      <c r="J73" s="3"/>
      <c r="K73" s="3"/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7">
        <f t="shared" si="6"/>
        <v>0</v>
      </c>
      <c r="AE73" s="7">
        <f t="shared" si="6"/>
        <v>0</v>
      </c>
      <c r="AF73" s="3">
        <v>0</v>
      </c>
      <c r="AG73" s="3">
        <v>0</v>
      </c>
      <c r="AH73" s="3"/>
      <c r="AI73" s="3"/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0</v>
      </c>
    </row>
    <row r="74" spans="1:54" hidden="1" x14ac:dyDescent="0.2">
      <c r="A74" s="25" t="s">
        <v>397</v>
      </c>
      <c r="B74" s="11" t="s">
        <v>213</v>
      </c>
      <c r="C74" s="26" t="s">
        <v>214</v>
      </c>
      <c r="D74" s="11" t="s">
        <v>99</v>
      </c>
      <c r="E74" s="11" t="s">
        <v>100</v>
      </c>
      <c r="F74" s="3">
        <f t="shared" si="17"/>
        <v>0</v>
      </c>
      <c r="G74" s="3">
        <f t="shared" si="17"/>
        <v>0</v>
      </c>
      <c r="H74" s="3"/>
      <c r="I74" s="3"/>
      <c r="J74" s="3"/>
      <c r="K74" s="3"/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7">
        <f t="shared" si="6"/>
        <v>0</v>
      </c>
      <c r="AE74" s="7">
        <f t="shared" si="6"/>
        <v>0</v>
      </c>
      <c r="AF74" s="3">
        <v>0</v>
      </c>
      <c r="AG74" s="3">
        <v>0</v>
      </c>
      <c r="AH74" s="3"/>
      <c r="AI74" s="3"/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78</v>
      </c>
    </row>
    <row r="75" spans="1:54" hidden="1" x14ac:dyDescent="0.2">
      <c r="A75" s="25" t="s">
        <v>0</v>
      </c>
      <c r="B75" s="11" t="s">
        <v>213</v>
      </c>
      <c r="C75" s="26" t="s">
        <v>0</v>
      </c>
      <c r="D75" s="11" t="s">
        <v>99</v>
      </c>
      <c r="E75" s="11" t="s">
        <v>100</v>
      </c>
      <c r="F75" s="3">
        <f t="shared" si="17"/>
        <v>0</v>
      </c>
      <c r="G75" s="3">
        <f t="shared" si="17"/>
        <v>0</v>
      </c>
      <c r="H75" s="3"/>
      <c r="I75" s="3"/>
      <c r="J75" s="3"/>
      <c r="K75" s="3"/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7">
        <f t="shared" ref="AD75:AE86" si="18">AF75+AH75+AJ75</f>
        <v>0</v>
      </c>
      <c r="AE75" s="7">
        <f t="shared" si="18"/>
        <v>0</v>
      </c>
      <c r="AF75" s="3">
        <v>0</v>
      </c>
      <c r="AG75" s="3">
        <v>0</v>
      </c>
      <c r="AH75" s="3"/>
      <c r="AI75" s="3"/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0</v>
      </c>
    </row>
    <row r="76" spans="1:54" ht="78.75" x14ac:dyDescent="0.2">
      <c r="A76" s="10" t="s">
        <v>398</v>
      </c>
      <c r="B76" s="11" t="s">
        <v>215</v>
      </c>
      <c r="C76" s="11" t="s">
        <v>216</v>
      </c>
      <c r="D76" s="11" t="s">
        <v>0</v>
      </c>
      <c r="E76" s="11" t="s">
        <v>473</v>
      </c>
      <c r="F76" s="3">
        <f t="shared" si="17"/>
        <v>23914452</v>
      </c>
      <c r="G76" s="3">
        <f t="shared" si="17"/>
        <v>19755720.800000001</v>
      </c>
      <c r="H76" s="3">
        <f>H77+H78+H83</f>
        <v>0</v>
      </c>
      <c r="I76" s="3">
        <f t="shared" ref="I76:M76" si="19">I77+I78+I83</f>
        <v>0</v>
      </c>
      <c r="J76" s="3">
        <f t="shared" si="19"/>
        <v>22714452</v>
      </c>
      <c r="K76" s="3">
        <f t="shared" si="19"/>
        <v>18555720.800000001</v>
      </c>
      <c r="L76" s="3">
        <f t="shared" si="19"/>
        <v>1200000</v>
      </c>
      <c r="M76" s="3">
        <f t="shared" si="19"/>
        <v>1200000</v>
      </c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7">
        <f t="shared" si="18"/>
        <v>23914452</v>
      </c>
      <c r="AE76" s="7">
        <f t="shared" si="18"/>
        <v>19755720.800000001</v>
      </c>
      <c r="AF76" s="3">
        <f>AF77+AF78+AF83</f>
        <v>0</v>
      </c>
      <c r="AG76" s="3">
        <f t="shared" ref="AG76:AK76" si="20">AG77+AG78+AG83</f>
        <v>0</v>
      </c>
      <c r="AH76" s="3">
        <f t="shared" si="20"/>
        <v>22714452</v>
      </c>
      <c r="AI76" s="3">
        <f t="shared" si="20"/>
        <v>18555720.800000001</v>
      </c>
      <c r="AJ76" s="3">
        <f t="shared" si="20"/>
        <v>1200000</v>
      </c>
      <c r="AK76" s="3">
        <f t="shared" si="20"/>
        <v>1200000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33.75" x14ac:dyDescent="0.2">
      <c r="A77" s="10" t="s">
        <v>399</v>
      </c>
      <c r="B77" s="11" t="s">
        <v>218</v>
      </c>
      <c r="C77" s="11" t="s">
        <v>219</v>
      </c>
      <c r="D77" s="11" t="s">
        <v>176</v>
      </c>
      <c r="E77" s="11" t="s">
        <v>220</v>
      </c>
      <c r="F77" s="3">
        <f t="shared" si="17"/>
        <v>1429000</v>
      </c>
      <c r="G77" s="3">
        <f t="shared" si="17"/>
        <v>1429000</v>
      </c>
      <c r="H77" s="3"/>
      <c r="I77" s="3"/>
      <c r="J77" s="3">
        <v>1429000</v>
      </c>
      <c r="K77" s="3">
        <v>1429000</v>
      </c>
      <c r="L77" s="3"/>
      <c r="M77" s="3"/>
      <c r="N77" s="3" t="s">
        <v>0</v>
      </c>
      <c r="O77" s="3" t="s">
        <v>0</v>
      </c>
      <c r="P77" s="3" t="s">
        <v>0</v>
      </c>
      <c r="Q77" s="3" t="s">
        <v>0</v>
      </c>
      <c r="R77" s="3" t="s">
        <v>0</v>
      </c>
      <c r="S77" s="3" t="s">
        <v>0</v>
      </c>
      <c r="T77" s="3" t="s">
        <v>0</v>
      </c>
      <c r="U77" s="3" t="s">
        <v>0</v>
      </c>
      <c r="V77" s="3" t="s">
        <v>0</v>
      </c>
      <c r="W77" s="3" t="s">
        <v>0</v>
      </c>
      <c r="X77" s="3" t="s">
        <v>0</v>
      </c>
      <c r="Y77" s="3" t="s">
        <v>0</v>
      </c>
      <c r="Z77" s="3" t="s">
        <v>0</v>
      </c>
      <c r="AA77" s="3" t="s">
        <v>0</v>
      </c>
      <c r="AB77" s="3" t="s">
        <v>0</v>
      </c>
      <c r="AC77" s="3" t="s">
        <v>0</v>
      </c>
      <c r="AD77" s="7">
        <f t="shared" si="18"/>
        <v>1429000</v>
      </c>
      <c r="AE77" s="7">
        <f t="shared" si="18"/>
        <v>1429000</v>
      </c>
      <c r="AF77" s="3">
        <v>0</v>
      </c>
      <c r="AG77" s="3">
        <v>0</v>
      </c>
      <c r="AH77" s="3">
        <v>1429000</v>
      </c>
      <c r="AI77" s="3">
        <v>1429000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 t="s">
        <v>78</v>
      </c>
    </row>
    <row r="78" spans="1:54" ht="112.5" hidden="1" x14ac:dyDescent="0.2">
      <c r="A78" s="10" t="s">
        <v>400</v>
      </c>
      <c r="B78" s="11" t="s">
        <v>221</v>
      </c>
      <c r="C78" s="11" t="s">
        <v>222</v>
      </c>
      <c r="D78" s="11" t="s">
        <v>176</v>
      </c>
      <c r="E78" s="11"/>
      <c r="F78" s="3">
        <f t="shared" si="17"/>
        <v>0</v>
      </c>
      <c r="G78" s="3">
        <f t="shared" si="17"/>
        <v>0</v>
      </c>
      <c r="H78" s="3"/>
      <c r="I78" s="3"/>
      <c r="J78" s="3">
        <f t="shared" ref="J78:M78" si="21">J79+J81+J82</f>
        <v>0</v>
      </c>
      <c r="K78" s="3">
        <f t="shared" si="21"/>
        <v>0</v>
      </c>
      <c r="L78" s="3">
        <f t="shared" si="21"/>
        <v>0</v>
      </c>
      <c r="M78" s="3">
        <f t="shared" si="21"/>
        <v>0</v>
      </c>
      <c r="N78" s="3" t="s">
        <v>0</v>
      </c>
      <c r="O78" s="3" t="s">
        <v>0</v>
      </c>
      <c r="P78" s="3" t="s">
        <v>0</v>
      </c>
      <c r="Q78" s="3" t="s">
        <v>0</v>
      </c>
      <c r="R78" s="3" t="s">
        <v>0</v>
      </c>
      <c r="S78" s="3" t="s">
        <v>0</v>
      </c>
      <c r="T78" s="3" t="s">
        <v>0</v>
      </c>
      <c r="U78" s="3" t="s">
        <v>0</v>
      </c>
      <c r="V78" s="3" t="s">
        <v>0</v>
      </c>
      <c r="W78" s="3" t="s">
        <v>0</v>
      </c>
      <c r="X78" s="3" t="s">
        <v>0</v>
      </c>
      <c r="Y78" s="3" t="s">
        <v>0</v>
      </c>
      <c r="Z78" s="3" t="s">
        <v>0</v>
      </c>
      <c r="AA78" s="3" t="s">
        <v>0</v>
      </c>
      <c r="AB78" s="3" t="s">
        <v>0</v>
      </c>
      <c r="AC78" s="3" t="s">
        <v>0</v>
      </c>
      <c r="AD78" s="7">
        <f t="shared" si="18"/>
        <v>0</v>
      </c>
      <c r="AE78" s="7">
        <f t="shared" si="18"/>
        <v>0</v>
      </c>
      <c r="AF78" s="3"/>
      <c r="AG78" s="3"/>
      <c r="AH78" s="3">
        <f t="shared" ref="AH78:AK78" si="22">AH79+AH81+AH82</f>
        <v>0</v>
      </c>
      <c r="AI78" s="3">
        <f t="shared" si="22"/>
        <v>0</v>
      </c>
      <c r="AJ78" s="3">
        <f t="shared" si="22"/>
        <v>0</v>
      </c>
      <c r="AK78" s="3">
        <f t="shared" si="22"/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 t="s">
        <v>78</v>
      </c>
    </row>
    <row r="79" spans="1:54" hidden="1" x14ac:dyDescent="0.2">
      <c r="A79" s="25" t="s">
        <v>401</v>
      </c>
      <c r="B79" s="11" t="s">
        <v>224</v>
      </c>
      <c r="C79" s="26" t="s">
        <v>225</v>
      </c>
      <c r="D79" s="11" t="s">
        <v>176</v>
      </c>
      <c r="E79" s="11" t="s">
        <v>226</v>
      </c>
      <c r="F79" s="3">
        <f t="shared" si="17"/>
        <v>0</v>
      </c>
      <c r="G79" s="3">
        <f t="shared" si="17"/>
        <v>0</v>
      </c>
      <c r="H79" s="3"/>
      <c r="I79" s="3"/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7">
        <f t="shared" si="18"/>
        <v>0</v>
      </c>
      <c r="AE79" s="7">
        <f t="shared" si="18"/>
        <v>0</v>
      </c>
      <c r="AF79" s="3"/>
      <c r="AG79" s="3"/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hidden="1" x14ac:dyDescent="0.2">
      <c r="A80" s="25" t="s">
        <v>0</v>
      </c>
      <c r="B80" s="11" t="s">
        <v>224</v>
      </c>
      <c r="C80" s="26" t="s">
        <v>0</v>
      </c>
      <c r="D80" s="11" t="s">
        <v>176</v>
      </c>
      <c r="E80" s="11" t="s">
        <v>226</v>
      </c>
      <c r="F80" s="3">
        <f t="shared" si="17"/>
        <v>0</v>
      </c>
      <c r="G80" s="3">
        <f t="shared" si="17"/>
        <v>0</v>
      </c>
      <c r="H80" s="3"/>
      <c r="I80" s="3"/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7">
        <f t="shared" si="18"/>
        <v>0</v>
      </c>
      <c r="AE80" s="7">
        <f t="shared" si="18"/>
        <v>0</v>
      </c>
      <c r="AF80" s="3"/>
      <c r="AG80" s="3"/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0</v>
      </c>
    </row>
    <row r="81" spans="1:54" ht="56.25" hidden="1" x14ac:dyDescent="0.2">
      <c r="A81" s="10" t="s">
        <v>402</v>
      </c>
      <c r="B81" s="11" t="s">
        <v>227</v>
      </c>
      <c r="C81" s="11" t="s">
        <v>228</v>
      </c>
      <c r="D81" s="11" t="s">
        <v>176</v>
      </c>
      <c r="E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7"/>
      <c r="AE81" s="7"/>
      <c r="AF81" s="3"/>
      <c r="AG81" s="3"/>
      <c r="AH81" s="3"/>
      <c r="AI81" s="3"/>
      <c r="AJ81" s="3"/>
      <c r="AK81" s="3"/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 t="s">
        <v>78</v>
      </c>
    </row>
    <row r="82" spans="1:54" ht="56.25" hidden="1" x14ac:dyDescent="0.2">
      <c r="A82" s="10" t="s">
        <v>403</v>
      </c>
      <c r="B82" s="11" t="s">
        <v>229</v>
      </c>
      <c r="C82" s="11" t="s">
        <v>230</v>
      </c>
      <c r="D82" s="11" t="s">
        <v>176</v>
      </c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7"/>
      <c r="AE82" s="7"/>
      <c r="AF82" s="3"/>
      <c r="AG82" s="3"/>
      <c r="AH82" s="3"/>
      <c r="AI82" s="3"/>
      <c r="AJ82" s="3"/>
      <c r="AK82" s="3"/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 t="s">
        <v>78</v>
      </c>
    </row>
    <row r="83" spans="1:54" ht="22.5" x14ac:dyDescent="0.2">
      <c r="A83" s="10" t="s">
        <v>404</v>
      </c>
      <c r="B83" s="11" t="s">
        <v>232</v>
      </c>
      <c r="C83" s="11" t="s">
        <v>233</v>
      </c>
      <c r="D83" s="11" t="s">
        <v>176</v>
      </c>
      <c r="E83" s="11" t="s">
        <v>234</v>
      </c>
      <c r="F83" s="3">
        <f t="shared" si="17"/>
        <v>22485452</v>
      </c>
      <c r="G83" s="3">
        <f t="shared" si="17"/>
        <v>18326720.800000001</v>
      </c>
      <c r="H83" s="3">
        <f>H84</f>
        <v>0</v>
      </c>
      <c r="I83" s="3">
        <f t="shared" ref="I83:M83" si="23">I84</f>
        <v>0</v>
      </c>
      <c r="J83" s="3">
        <f t="shared" si="23"/>
        <v>21285452</v>
      </c>
      <c r="K83" s="3">
        <f t="shared" si="23"/>
        <v>17126720.800000001</v>
      </c>
      <c r="L83" s="3">
        <f t="shared" si="23"/>
        <v>1200000</v>
      </c>
      <c r="M83" s="3">
        <f t="shared" si="23"/>
        <v>1200000</v>
      </c>
      <c r="N83" s="3" t="s">
        <v>0</v>
      </c>
      <c r="O83" s="3" t="s">
        <v>0</v>
      </c>
      <c r="P83" s="3" t="s">
        <v>0</v>
      </c>
      <c r="Q83" s="3" t="s">
        <v>0</v>
      </c>
      <c r="R83" s="3" t="s">
        <v>0</v>
      </c>
      <c r="S83" s="3" t="s">
        <v>0</v>
      </c>
      <c r="T83" s="3" t="s">
        <v>0</v>
      </c>
      <c r="U83" s="3" t="s">
        <v>0</v>
      </c>
      <c r="V83" s="3" t="s">
        <v>0</v>
      </c>
      <c r="W83" s="3" t="s">
        <v>0</v>
      </c>
      <c r="X83" s="3" t="s">
        <v>0</v>
      </c>
      <c r="Y83" s="3" t="s">
        <v>0</v>
      </c>
      <c r="Z83" s="3" t="s">
        <v>0</v>
      </c>
      <c r="AA83" s="3" t="s">
        <v>0</v>
      </c>
      <c r="AB83" s="3" t="s">
        <v>0</v>
      </c>
      <c r="AC83" s="3" t="s">
        <v>0</v>
      </c>
      <c r="AD83" s="7">
        <f t="shared" si="18"/>
        <v>22485452</v>
      </c>
      <c r="AE83" s="7">
        <f t="shared" si="18"/>
        <v>18326720.800000001</v>
      </c>
      <c r="AF83" s="3">
        <f>AF84</f>
        <v>0</v>
      </c>
      <c r="AG83" s="3">
        <f t="shared" ref="AG83:AK83" si="24">AG84</f>
        <v>0</v>
      </c>
      <c r="AH83" s="3">
        <f t="shared" si="24"/>
        <v>21285452</v>
      </c>
      <c r="AI83" s="3">
        <f t="shared" si="24"/>
        <v>17126720.800000001</v>
      </c>
      <c r="AJ83" s="3">
        <f t="shared" si="24"/>
        <v>1200000</v>
      </c>
      <c r="AK83" s="3">
        <f t="shared" si="24"/>
        <v>1200000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 t="s">
        <v>78</v>
      </c>
    </row>
    <row r="84" spans="1:54" ht="33.75" x14ac:dyDescent="0.2">
      <c r="A84" s="10" t="s">
        <v>405</v>
      </c>
      <c r="B84" s="11" t="s">
        <v>235</v>
      </c>
      <c r="C84" s="11" t="s">
        <v>236</v>
      </c>
      <c r="D84" s="11" t="s">
        <v>176</v>
      </c>
      <c r="E84" s="11" t="s">
        <v>234</v>
      </c>
      <c r="F84" s="3">
        <f t="shared" si="17"/>
        <v>22485452</v>
      </c>
      <c r="G84" s="3">
        <f t="shared" si="17"/>
        <v>18326720.800000001</v>
      </c>
      <c r="H84" s="3">
        <f>H85+H86</f>
        <v>0</v>
      </c>
      <c r="I84" s="3">
        <f t="shared" ref="I84:M84" si="25">I85+I86</f>
        <v>0</v>
      </c>
      <c r="J84" s="3">
        <f t="shared" si="25"/>
        <v>21285452</v>
      </c>
      <c r="K84" s="3">
        <f t="shared" si="25"/>
        <v>17126720.800000001</v>
      </c>
      <c r="L84" s="3">
        <f t="shared" si="25"/>
        <v>1200000</v>
      </c>
      <c r="M84" s="3">
        <f t="shared" si="25"/>
        <v>1200000</v>
      </c>
      <c r="N84" s="3" t="s">
        <v>0</v>
      </c>
      <c r="O84" s="3" t="s">
        <v>0</v>
      </c>
      <c r="P84" s="3" t="s">
        <v>0</v>
      </c>
      <c r="Q84" s="3" t="s">
        <v>0</v>
      </c>
      <c r="R84" s="3" t="s">
        <v>0</v>
      </c>
      <c r="S84" s="3" t="s">
        <v>0</v>
      </c>
      <c r="T84" s="3" t="s">
        <v>0</v>
      </c>
      <c r="U84" s="3" t="s">
        <v>0</v>
      </c>
      <c r="V84" s="3" t="s">
        <v>0</v>
      </c>
      <c r="W84" s="3" t="s">
        <v>0</v>
      </c>
      <c r="X84" s="3" t="s">
        <v>0</v>
      </c>
      <c r="Y84" s="3" t="s">
        <v>0</v>
      </c>
      <c r="Z84" s="3" t="s">
        <v>0</v>
      </c>
      <c r="AA84" s="3" t="s">
        <v>0</v>
      </c>
      <c r="AB84" s="3" t="s">
        <v>0</v>
      </c>
      <c r="AC84" s="3" t="s">
        <v>0</v>
      </c>
      <c r="AD84" s="7">
        <f t="shared" si="18"/>
        <v>22485452</v>
      </c>
      <c r="AE84" s="7">
        <f t="shared" si="18"/>
        <v>18326720.800000001</v>
      </c>
      <c r="AF84" s="3">
        <f>AF85+AF86</f>
        <v>0</v>
      </c>
      <c r="AG84" s="3">
        <f t="shared" ref="AG84:AK84" si="26">AG85+AG86</f>
        <v>0</v>
      </c>
      <c r="AH84" s="3">
        <f t="shared" si="26"/>
        <v>21285452</v>
      </c>
      <c r="AI84" s="3">
        <f t="shared" si="26"/>
        <v>17126720.800000001</v>
      </c>
      <c r="AJ84" s="3">
        <f t="shared" si="26"/>
        <v>1200000</v>
      </c>
      <c r="AK84" s="3">
        <f t="shared" si="26"/>
        <v>1200000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 t="s">
        <v>78</v>
      </c>
    </row>
    <row r="85" spans="1:54" ht="22.5" x14ac:dyDescent="0.2">
      <c r="A85" s="10" t="s">
        <v>406</v>
      </c>
      <c r="B85" s="11" t="s">
        <v>237</v>
      </c>
      <c r="C85" s="11" t="s">
        <v>238</v>
      </c>
      <c r="D85" s="11" t="s">
        <v>0</v>
      </c>
      <c r="E85" s="11" t="s">
        <v>239</v>
      </c>
      <c r="F85" s="3">
        <f t="shared" si="17"/>
        <v>1200000</v>
      </c>
      <c r="G85" s="3">
        <f t="shared" si="17"/>
        <v>1200000</v>
      </c>
      <c r="H85" s="3"/>
      <c r="I85" s="3"/>
      <c r="J85" s="3"/>
      <c r="K85" s="3"/>
      <c r="L85" s="3">
        <v>1200000</v>
      </c>
      <c r="M85" s="3">
        <v>1200000</v>
      </c>
      <c r="N85" s="3" t="s">
        <v>0</v>
      </c>
      <c r="O85" s="3" t="s">
        <v>0</v>
      </c>
      <c r="P85" s="3" t="s">
        <v>0</v>
      </c>
      <c r="Q85" s="3" t="s">
        <v>0</v>
      </c>
      <c r="R85" s="3" t="s">
        <v>0</v>
      </c>
      <c r="S85" s="3" t="s">
        <v>0</v>
      </c>
      <c r="T85" s="3" t="s">
        <v>0</v>
      </c>
      <c r="U85" s="3" t="s">
        <v>0</v>
      </c>
      <c r="V85" s="3" t="s">
        <v>0</v>
      </c>
      <c r="W85" s="3" t="s">
        <v>0</v>
      </c>
      <c r="X85" s="3" t="s">
        <v>0</v>
      </c>
      <c r="Y85" s="3" t="s">
        <v>0</v>
      </c>
      <c r="Z85" s="3" t="s">
        <v>0</v>
      </c>
      <c r="AA85" s="3" t="s">
        <v>0</v>
      </c>
      <c r="AB85" s="3" t="s">
        <v>0</v>
      </c>
      <c r="AC85" s="3" t="s">
        <v>0</v>
      </c>
      <c r="AD85" s="7">
        <f t="shared" si="18"/>
        <v>1200000</v>
      </c>
      <c r="AE85" s="7">
        <f t="shared" si="18"/>
        <v>1200000</v>
      </c>
      <c r="AF85" s="3">
        <v>0</v>
      </c>
      <c r="AG85" s="3">
        <v>0</v>
      </c>
      <c r="AH85" s="3">
        <v>0</v>
      </c>
      <c r="AI85" s="3">
        <v>0</v>
      </c>
      <c r="AJ85" s="3">
        <v>1200000</v>
      </c>
      <c r="AK85" s="3">
        <v>1200000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 t="s">
        <v>78</v>
      </c>
    </row>
    <row r="86" spans="1:54" ht="22.5" x14ac:dyDescent="0.2">
      <c r="A86" s="10" t="s">
        <v>407</v>
      </c>
      <c r="B86" s="11" t="s">
        <v>240</v>
      </c>
      <c r="C86" s="11" t="s">
        <v>241</v>
      </c>
      <c r="D86" s="11" t="s">
        <v>0</v>
      </c>
      <c r="E86" s="11" t="s">
        <v>242</v>
      </c>
      <c r="F86" s="3">
        <f t="shared" ref="F86:G86" si="27">H86+J86+L86</f>
        <v>21285452</v>
      </c>
      <c r="G86" s="3">
        <f t="shared" si="27"/>
        <v>17126720.800000001</v>
      </c>
      <c r="H86" s="3"/>
      <c r="I86" s="3"/>
      <c r="J86" s="3">
        <v>21285452</v>
      </c>
      <c r="K86" s="3">
        <v>17126720.800000001</v>
      </c>
      <c r="L86" s="3"/>
      <c r="M86" s="3"/>
      <c r="N86" s="3" t="s">
        <v>0</v>
      </c>
      <c r="O86" s="3" t="s">
        <v>0</v>
      </c>
      <c r="P86" s="3" t="s">
        <v>0</v>
      </c>
      <c r="Q86" s="3" t="s">
        <v>0</v>
      </c>
      <c r="R86" s="3" t="s">
        <v>0</v>
      </c>
      <c r="S86" s="3" t="s">
        <v>0</v>
      </c>
      <c r="T86" s="3" t="s">
        <v>0</v>
      </c>
      <c r="U86" s="3" t="s">
        <v>0</v>
      </c>
      <c r="V86" s="3" t="s">
        <v>0</v>
      </c>
      <c r="W86" s="3" t="s">
        <v>0</v>
      </c>
      <c r="X86" s="3" t="s">
        <v>0</v>
      </c>
      <c r="Y86" s="3" t="s">
        <v>0</v>
      </c>
      <c r="Z86" s="3" t="s">
        <v>0</v>
      </c>
      <c r="AA86" s="3" t="s">
        <v>0</v>
      </c>
      <c r="AB86" s="3" t="s">
        <v>0</v>
      </c>
      <c r="AC86" s="3" t="s">
        <v>0</v>
      </c>
      <c r="AD86" s="7">
        <f t="shared" si="18"/>
        <v>21285452</v>
      </c>
      <c r="AE86" s="7">
        <f t="shared" si="18"/>
        <v>17126720.800000001</v>
      </c>
      <c r="AF86" s="3">
        <v>0</v>
      </c>
      <c r="AG86" s="3">
        <v>0</v>
      </c>
      <c r="AH86" s="3">
        <v>21285452</v>
      </c>
      <c r="AI86" s="3">
        <v>17126720.800000001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42" x14ac:dyDescent="0.2">
      <c r="A87" s="4" t="s">
        <v>243</v>
      </c>
      <c r="B87" s="5" t="s">
        <v>244</v>
      </c>
      <c r="C87" s="5" t="s">
        <v>245</v>
      </c>
      <c r="D87" s="5" t="s">
        <v>176</v>
      </c>
      <c r="E87" s="5" t="s">
        <v>0</v>
      </c>
      <c r="F87" s="6"/>
      <c r="G87" s="6"/>
      <c r="H87" s="6"/>
      <c r="I87" s="6"/>
      <c r="J87" s="6"/>
      <c r="K87" s="6"/>
      <c r="L87" s="6"/>
      <c r="M87" s="6"/>
      <c r="N87" s="6">
        <f>O87+P87+Q87</f>
        <v>16765400</v>
      </c>
      <c r="O87" s="6">
        <f>O88+O89+O91+O92+O94+O95+O96+O97+O98+O99+O101+O103+O105+O106+O108+O111+O112+O114+O115+O116+O118+O120+O121+O122+O123+O124+O125+O126+O127+O128+O129+O130+O131+O133+O135+O137+O138+O139+O141+O142+O143+O144+O145+O147+O149+O151</f>
        <v>0</v>
      </c>
      <c r="P87" s="6">
        <f t="shared" ref="P87:Q87" si="28">P88+P89+P91+P92+P94+P95+P96+P97+P98+P99+P101+P103+P105+P106+P108+P111+P112+P114+P115+P116+P118+P120+P121+P122+P123+P124+P125+P126+P127+P128+P129+P130+P131+P133+P135+P137+P138+P139+P141+P142+P143+P144+P145+P147+P149+P151</f>
        <v>0</v>
      </c>
      <c r="Q87" s="6">
        <f t="shared" si="28"/>
        <v>16765400</v>
      </c>
      <c r="R87" s="6">
        <f>S87+T87+U87</f>
        <v>24444100</v>
      </c>
      <c r="S87" s="6">
        <f t="shared" ref="S87:U87" si="29">S88+S89+S91+S92+S94+S95+S96+S97+S98+S99+S101+S103+S105+S106+S108+S111+S112+S114+S115+S116+S118+S120+S121+S122+S123+S124+S125+S126+S127+S128+S129+S130+S131+S133+S135+S137+S138+S139+S141+S142+S143+S144+S145+S147+S149+S151</f>
        <v>0</v>
      </c>
      <c r="T87" s="6">
        <f t="shared" si="29"/>
        <v>0</v>
      </c>
      <c r="U87" s="6">
        <f t="shared" si="29"/>
        <v>24444100</v>
      </c>
      <c r="V87" s="6">
        <f>W87+X87+Y87</f>
        <v>29718100</v>
      </c>
      <c r="W87" s="6">
        <f t="shared" ref="W87:Y87" si="30">W88+W89+W91+W92+W94+W95+W96+W97+W98+W99+W101+W103+W105+W106+W108+W111+W112+W114+W115+W116+W118+W120+W121+W122+W123+W124+W125+W126+W127+W128+W129+W130+W131+W133+W135+W137+W138+W139+W141+W142+W143+W144+W145+W147+W149+W151</f>
        <v>0</v>
      </c>
      <c r="X87" s="6">
        <f t="shared" si="30"/>
        <v>0</v>
      </c>
      <c r="Y87" s="6">
        <f t="shared" si="30"/>
        <v>29718100</v>
      </c>
      <c r="Z87" s="6">
        <f>AA87+AB87+AC87</f>
        <v>29718100</v>
      </c>
      <c r="AA87" s="6">
        <f t="shared" ref="AA87:AC87" si="31">AA88+AA89+AA91+AA92+AA94+AA95+AA96+AA97+AA98+AA99+AA101+AA103+AA105+AA106+AA108+AA111+AA112+AA114+AA115+AA116+AA118+AA120+AA121+AA122+AA123+AA124+AA125+AA126+AA127+AA128+AA129+AA130+AA131+AA133+AA135+AA137+AA138+AA139+AA141+AA142+AA143+AA144+AA145+AA147+AA149+AA151</f>
        <v>0</v>
      </c>
      <c r="AB87" s="6">
        <f t="shared" si="31"/>
        <v>0</v>
      </c>
      <c r="AC87" s="6">
        <f t="shared" si="31"/>
        <v>29718100</v>
      </c>
      <c r="AD87" s="6"/>
      <c r="AE87" s="6"/>
      <c r="AF87" s="6"/>
      <c r="AG87" s="6"/>
      <c r="AH87" s="6"/>
      <c r="AI87" s="6"/>
      <c r="AJ87" s="6"/>
      <c r="AK87" s="6"/>
      <c r="AL87" s="6">
        <f>AM87+AN87+AO87</f>
        <v>16725400</v>
      </c>
      <c r="AM87" s="6">
        <f>AM88+AM89+AM91+AM92+AM94+AM95+AM96+AM97+AM98+AM99+AM101+AM103+AM105+AM106+AM108+AM111+AM112+AM114+AM115+AM116+AM118+AM120+AM121+AM122+AM123+AM124+AM125+AM126+AM127+AM128+AM129+AM130+AM131+AM133+AM135+AM137+AM138+AM139+AM141+AM142+AM143+AM144+AM145+AM147+AM149+AM151</f>
        <v>0</v>
      </c>
      <c r="AN87" s="6">
        <f t="shared" ref="AN87:AO87" si="32">AN88+AN89+AN91+AN92+AN94+AN95+AN96+AN97+AN98+AN99+AN101+AN103+AN105+AN106+AN108+AN111+AN112+AN114+AN115+AN116+AN118+AN120+AN121+AN122+AN123+AN124+AN125+AN126+AN127+AN128+AN129+AN130+AN131+AN133+AN135+AN137+AN138+AN139+AN141+AN142+AN143+AN144+AN145+AN147+AN149+AN151</f>
        <v>0</v>
      </c>
      <c r="AO87" s="6">
        <f t="shared" si="32"/>
        <v>16725400</v>
      </c>
      <c r="AP87" s="6">
        <f>AQ87+AR87+AS87</f>
        <v>24444100</v>
      </c>
      <c r="AQ87" s="6">
        <f t="shared" ref="AQ87:AS87" si="33">AQ88+AQ89+AQ91+AQ92+AQ94+AQ95+AQ96+AQ97+AQ98+AQ99+AQ101+AQ103+AQ105+AQ106+AQ108+AQ111+AQ112+AQ114+AQ115+AQ116+AQ118+AQ120+AQ121+AQ122+AQ123+AQ124+AQ125+AQ126+AQ127+AQ128+AQ129+AQ130+AQ131+AQ133+AQ135+AQ137+AQ138+AQ139+AQ141+AQ142+AQ143+AQ144+AQ145+AQ147+AQ149+AQ151</f>
        <v>0</v>
      </c>
      <c r="AR87" s="6">
        <f t="shared" si="33"/>
        <v>0</v>
      </c>
      <c r="AS87" s="6">
        <f t="shared" si="33"/>
        <v>24444100</v>
      </c>
      <c r="AT87" s="6">
        <f>AU87+AV87+AW87</f>
        <v>29718100</v>
      </c>
      <c r="AU87" s="6">
        <f t="shared" ref="AU87:AW87" si="34">AU88+AU89+AU91+AU92+AU94+AU95+AU96+AU97+AU98+AU99+AU101+AU103+AU105+AU106+AU108+AU111+AU112+AU114+AU115+AU116+AU118+AU120+AU121+AU122+AU123+AU124+AU125+AU126+AU127+AU128+AU129+AU130+AU131+AU133+AU135+AU137+AU138+AU139+AU141+AU142+AU143+AU144+AU145+AU147+AU149+AU151</f>
        <v>0</v>
      </c>
      <c r="AV87" s="6">
        <f t="shared" si="34"/>
        <v>0</v>
      </c>
      <c r="AW87" s="6">
        <f t="shared" si="34"/>
        <v>29718100</v>
      </c>
      <c r="AX87" s="6">
        <f>AY87+AZ87+BA87</f>
        <v>68452268</v>
      </c>
      <c r="AY87" s="6">
        <f t="shared" ref="AY87:BA87" si="35">AY88+AY89+AY91+AY92+AY94+AY95+AY96+AY97+AY98+AY99+AY101+AY103+AY105+AY106+AY108+AY111+AY112+AY114+AY115+AY116+AY118+AY120+AY121+AY122+AY123+AY124+AY125+AY126+AY127+AY128+AY129+AY130+AY131+AY133+AY135+AY137+AY138+AY139+AY141+AY142+AY143+AY144+AY145+AY147+AY149+AY151</f>
        <v>0</v>
      </c>
      <c r="AZ87" s="6">
        <f t="shared" si="35"/>
        <v>22006468</v>
      </c>
      <c r="BA87" s="6">
        <f t="shared" si="35"/>
        <v>46445800</v>
      </c>
      <c r="BB87" s="3" t="s">
        <v>0</v>
      </c>
    </row>
    <row r="88" spans="1:54" ht="33.75" hidden="1" x14ac:dyDescent="0.2">
      <c r="A88" s="10" t="s">
        <v>408</v>
      </c>
      <c r="B88" s="11" t="s">
        <v>246</v>
      </c>
      <c r="C88" s="11" t="s">
        <v>247</v>
      </c>
      <c r="D88" s="11" t="s">
        <v>23</v>
      </c>
      <c r="E88" s="11" t="s">
        <v>85</v>
      </c>
      <c r="F88" s="3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3">
        <f t="shared" ref="N88:N151" si="36">O88+P88+Q88</f>
        <v>0</v>
      </c>
      <c r="O88" s="3"/>
      <c r="P88" s="3"/>
      <c r="Q88" s="3"/>
      <c r="R88" s="3">
        <f t="shared" ref="R88:R151" si="37">S88+T88+U88</f>
        <v>0</v>
      </c>
      <c r="S88" s="3"/>
      <c r="T88" s="3"/>
      <c r="U88" s="3"/>
      <c r="V88" s="3">
        <f t="shared" ref="V88:V151" si="38">W88+X88+Y88</f>
        <v>0</v>
      </c>
      <c r="W88" s="3"/>
      <c r="X88" s="3"/>
      <c r="Y88" s="3"/>
      <c r="Z88" s="3">
        <f t="shared" ref="Z88:Z151" si="39">AA88+AB88+AC88</f>
        <v>0</v>
      </c>
      <c r="AA88" s="3"/>
      <c r="AB88" s="3"/>
      <c r="AC88" s="3"/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>AM88+AN88+AO88</f>
        <v>0</v>
      </c>
      <c r="AM88" s="3"/>
      <c r="AN88" s="3"/>
      <c r="AO88" s="3"/>
      <c r="AP88" s="3">
        <f>AQ88+AR88+AS88</f>
        <v>0</v>
      </c>
      <c r="AQ88" s="3"/>
      <c r="AR88" s="3"/>
      <c r="AS88" s="3"/>
      <c r="AT88" s="3">
        <f>AU88+AV88+AW88</f>
        <v>0</v>
      </c>
      <c r="AU88" s="3"/>
      <c r="AV88" s="3"/>
      <c r="AW88" s="3"/>
      <c r="AX88" s="3"/>
      <c r="AY88" s="3">
        <v>0</v>
      </c>
      <c r="AZ88" s="3">
        <v>0</v>
      </c>
      <c r="BA88" s="3">
        <v>1035000</v>
      </c>
      <c r="BB88" s="3" t="s">
        <v>78</v>
      </c>
    </row>
    <row r="89" spans="1:54" hidden="1" x14ac:dyDescent="0.2">
      <c r="A89" s="25" t="s">
        <v>409</v>
      </c>
      <c r="B89" s="11" t="s">
        <v>248</v>
      </c>
      <c r="C89" s="26" t="s">
        <v>249</v>
      </c>
      <c r="D89" s="11" t="s">
        <v>114</v>
      </c>
      <c r="E89" s="11" t="s">
        <v>250</v>
      </c>
      <c r="F89" s="3" t="s">
        <v>0</v>
      </c>
      <c r="G89" s="3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3">
        <f t="shared" si="36"/>
        <v>0</v>
      </c>
      <c r="O89" s="3"/>
      <c r="P89" s="3"/>
      <c r="Q89" s="3"/>
      <c r="R89" s="3">
        <f t="shared" si="37"/>
        <v>0</v>
      </c>
      <c r="S89" s="3"/>
      <c r="T89" s="3"/>
      <c r="U89" s="3"/>
      <c r="V89" s="3">
        <f t="shared" si="38"/>
        <v>0</v>
      </c>
      <c r="W89" s="3"/>
      <c r="X89" s="3"/>
      <c r="Y89" s="3"/>
      <c r="Z89" s="3">
        <f t="shared" si="39"/>
        <v>0</v>
      </c>
      <c r="AA89" s="3"/>
      <c r="AB89" s="3"/>
      <c r="AC89" s="3"/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ref="AL89:AL151" si="40">AM89+AN89+AO89</f>
        <v>0</v>
      </c>
      <c r="AM89" s="3"/>
      <c r="AN89" s="3"/>
      <c r="AO89" s="3"/>
      <c r="AP89" s="3">
        <f t="shared" ref="AP89:AP151" si="41">AQ89+AR89+AS89</f>
        <v>0</v>
      </c>
      <c r="AQ89" s="3"/>
      <c r="AR89" s="3"/>
      <c r="AS89" s="3"/>
      <c r="AT89" s="3">
        <f t="shared" ref="AT89:AT151" si="42">AU89+AV89+AW89</f>
        <v>0</v>
      </c>
      <c r="AU89" s="3"/>
      <c r="AV89" s="3"/>
      <c r="AW89" s="3"/>
      <c r="AX89" s="3"/>
      <c r="AY89" s="3">
        <v>0</v>
      </c>
      <c r="AZ89" s="3">
        <v>0</v>
      </c>
      <c r="BA89" s="3">
        <v>100000</v>
      </c>
      <c r="BB89" s="3" t="s">
        <v>78</v>
      </c>
    </row>
    <row r="90" spans="1:54" hidden="1" x14ac:dyDescent="0.2">
      <c r="A90" s="25" t="s">
        <v>0</v>
      </c>
      <c r="B90" s="11" t="s">
        <v>248</v>
      </c>
      <c r="C90" s="26" t="s">
        <v>0</v>
      </c>
      <c r="D90" s="11" t="s">
        <v>114</v>
      </c>
      <c r="E90" s="11" t="s">
        <v>251</v>
      </c>
      <c r="F90" s="3" t="s">
        <v>0</v>
      </c>
      <c r="G90" s="3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3">
        <f t="shared" si="36"/>
        <v>0</v>
      </c>
      <c r="O90" s="3"/>
      <c r="P90" s="3"/>
      <c r="Q90" s="3"/>
      <c r="R90" s="3">
        <f t="shared" si="37"/>
        <v>0</v>
      </c>
      <c r="S90" s="3"/>
      <c r="T90" s="3"/>
      <c r="U90" s="3"/>
      <c r="V90" s="3">
        <f t="shared" si="38"/>
        <v>0</v>
      </c>
      <c r="W90" s="3"/>
      <c r="X90" s="3"/>
      <c r="Y90" s="3"/>
      <c r="Z90" s="3">
        <f t="shared" si="39"/>
        <v>0</v>
      </c>
      <c r="AA90" s="3"/>
      <c r="AB90" s="3"/>
      <c r="AC90" s="3"/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40"/>
        <v>0</v>
      </c>
      <c r="AM90" s="3"/>
      <c r="AN90" s="3"/>
      <c r="AO90" s="3"/>
      <c r="AP90" s="3">
        <f t="shared" si="41"/>
        <v>0</v>
      </c>
      <c r="AQ90" s="3"/>
      <c r="AR90" s="3"/>
      <c r="AS90" s="3"/>
      <c r="AT90" s="3">
        <f t="shared" si="42"/>
        <v>0</v>
      </c>
      <c r="AU90" s="3"/>
      <c r="AV90" s="3"/>
      <c r="AW90" s="3"/>
      <c r="AX90" s="3"/>
      <c r="AY90" s="3">
        <v>0</v>
      </c>
      <c r="AZ90" s="3">
        <v>0</v>
      </c>
      <c r="BA90" s="3">
        <v>0</v>
      </c>
      <c r="BB90" s="3" t="s">
        <v>0</v>
      </c>
    </row>
    <row r="91" spans="1:54" ht="161.25" hidden="1" customHeight="1" x14ac:dyDescent="0.2">
      <c r="A91" s="10" t="s">
        <v>410</v>
      </c>
      <c r="B91" s="11" t="s">
        <v>252</v>
      </c>
      <c r="C91" s="11" t="s">
        <v>253</v>
      </c>
      <c r="D91" s="11" t="s">
        <v>25</v>
      </c>
      <c r="E91" s="11" t="s">
        <v>88</v>
      </c>
      <c r="F91" s="3" t="s">
        <v>0</v>
      </c>
      <c r="G91" s="3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3">
        <f t="shared" si="36"/>
        <v>0</v>
      </c>
      <c r="O91" s="3"/>
      <c r="P91" s="3"/>
      <c r="Q91" s="3"/>
      <c r="R91" s="3">
        <f t="shared" si="37"/>
        <v>0</v>
      </c>
      <c r="S91" s="3"/>
      <c r="T91" s="3"/>
      <c r="U91" s="3"/>
      <c r="V91" s="3">
        <f t="shared" si="38"/>
        <v>0</v>
      </c>
      <c r="W91" s="3"/>
      <c r="X91" s="3"/>
      <c r="Y91" s="3"/>
      <c r="Z91" s="3">
        <f t="shared" si="39"/>
        <v>0</v>
      </c>
      <c r="AA91" s="3"/>
      <c r="AB91" s="3"/>
      <c r="AC91" s="3"/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40"/>
        <v>0</v>
      </c>
      <c r="AM91" s="3"/>
      <c r="AN91" s="3"/>
      <c r="AO91" s="3"/>
      <c r="AP91" s="3">
        <f t="shared" si="41"/>
        <v>0</v>
      </c>
      <c r="AQ91" s="3"/>
      <c r="AR91" s="3"/>
      <c r="AS91" s="3"/>
      <c r="AT91" s="3">
        <f t="shared" si="42"/>
        <v>0</v>
      </c>
      <c r="AU91" s="3"/>
      <c r="AV91" s="3"/>
      <c r="AW91" s="3"/>
      <c r="AX91" s="3"/>
      <c r="AY91" s="3">
        <v>0</v>
      </c>
      <c r="AZ91" s="3">
        <v>22006468</v>
      </c>
      <c r="BA91" s="3">
        <v>15592700</v>
      </c>
      <c r="BB91" s="3" t="s">
        <v>78</v>
      </c>
    </row>
    <row r="92" spans="1:54" hidden="1" x14ac:dyDescent="0.2">
      <c r="A92" s="25" t="s">
        <v>411</v>
      </c>
      <c r="B92" s="11" t="s">
        <v>254</v>
      </c>
      <c r="C92" s="26" t="s">
        <v>255</v>
      </c>
      <c r="D92" s="11" t="s">
        <v>140</v>
      </c>
      <c r="E92" s="11"/>
      <c r="F92" s="3" t="s">
        <v>0</v>
      </c>
      <c r="G92" s="3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3">
        <f t="shared" si="36"/>
        <v>0</v>
      </c>
      <c r="O92" s="3"/>
      <c r="P92" s="3"/>
      <c r="Q92" s="3"/>
      <c r="R92" s="3">
        <f t="shared" si="37"/>
        <v>0</v>
      </c>
      <c r="S92" s="3"/>
      <c r="T92" s="3"/>
      <c r="U92" s="3"/>
      <c r="V92" s="3">
        <f t="shared" si="38"/>
        <v>0</v>
      </c>
      <c r="W92" s="3"/>
      <c r="X92" s="3"/>
      <c r="Y92" s="3"/>
      <c r="Z92" s="3">
        <f t="shared" si="39"/>
        <v>0</v>
      </c>
      <c r="AA92" s="3"/>
      <c r="AB92" s="3"/>
      <c r="AC92" s="3"/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40"/>
        <v>0</v>
      </c>
      <c r="AM92" s="3"/>
      <c r="AN92" s="3"/>
      <c r="AO92" s="3"/>
      <c r="AP92" s="3">
        <f t="shared" si="41"/>
        <v>0</v>
      </c>
      <c r="AQ92" s="3"/>
      <c r="AR92" s="3"/>
      <c r="AS92" s="3"/>
      <c r="AT92" s="3">
        <f t="shared" si="42"/>
        <v>0</v>
      </c>
      <c r="AU92" s="3"/>
      <c r="AV92" s="3"/>
      <c r="AW92" s="3"/>
      <c r="AX92" s="3"/>
      <c r="AY92" s="3">
        <v>0</v>
      </c>
      <c r="AZ92" s="3">
        <v>0</v>
      </c>
      <c r="BA92" s="3">
        <v>0</v>
      </c>
      <c r="BB92" s="3" t="s">
        <v>78</v>
      </c>
    </row>
    <row r="93" spans="1:54" hidden="1" x14ac:dyDescent="0.2">
      <c r="A93" s="25" t="s">
        <v>0</v>
      </c>
      <c r="B93" s="11" t="s">
        <v>254</v>
      </c>
      <c r="C93" s="26" t="s">
        <v>0</v>
      </c>
      <c r="D93" s="11" t="s">
        <v>140</v>
      </c>
      <c r="E93" s="11"/>
      <c r="F93" s="3" t="s">
        <v>0</v>
      </c>
      <c r="G93" s="3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3">
        <f t="shared" si="36"/>
        <v>0</v>
      </c>
      <c r="O93" s="3"/>
      <c r="P93" s="3"/>
      <c r="Q93" s="3"/>
      <c r="R93" s="3">
        <f t="shared" si="37"/>
        <v>0</v>
      </c>
      <c r="S93" s="3"/>
      <c r="T93" s="3"/>
      <c r="U93" s="3"/>
      <c r="V93" s="3">
        <f t="shared" si="38"/>
        <v>0</v>
      </c>
      <c r="W93" s="3"/>
      <c r="X93" s="3"/>
      <c r="Y93" s="3"/>
      <c r="Z93" s="3">
        <f t="shared" si="39"/>
        <v>0</v>
      </c>
      <c r="AA93" s="3"/>
      <c r="AB93" s="3"/>
      <c r="AC93" s="3"/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40"/>
        <v>0</v>
      </c>
      <c r="AM93" s="3"/>
      <c r="AN93" s="3"/>
      <c r="AO93" s="3"/>
      <c r="AP93" s="3">
        <f t="shared" si="41"/>
        <v>0</v>
      </c>
      <c r="AQ93" s="3"/>
      <c r="AR93" s="3"/>
      <c r="AS93" s="3"/>
      <c r="AT93" s="3">
        <f t="shared" si="42"/>
        <v>0</v>
      </c>
      <c r="AU93" s="3"/>
      <c r="AV93" s="3"/>
      <c r="AW93" s="3"/>
      <c r="AX93" s="3"/>
      <c r="AY93" s="3">
        <v>0</v>
      </c>
      <c r="AZ93" s="3">
        <v>0</v>
      </c>
      <c r="BA93" s="3">
        <v>0</v>
      </c>
      <c r="BB93" s="3" t="s">
        <v>0</v>
      </c>
    </row>
    <row r="94" spans="1:54" ht="56.25" hidden="1" x14ac:dyDescent="0.2">
      <c r="A94" s="10" t="s">
        <v>412</v>
      </c>
      <c r="B94" s="11" t="s">
        <v>256</v>
      </c>
      <c r="C94" s="11" t="s">
        <v>257</v>
      </c>
      <c r="D94" s="11" t="s">
        <v>91</v>
      </c>
      <c r="E94" s="11"/>
      <c r="F94" s="3" t="s">
        <v>0</v>
      </c>
      <c r="G94" s="3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3">
        <f t="shared" si="36"/>
        <v>0</v>
      </c>
      <c r="O94" s="3"/>
      <c r="P94" s="3"/>
      <c r="Q94" s="3"/>
      <c r="R94" s="3">
        <f t="shared" si="37"/>
        <v>0</v>
      </c>
      <c r="S94" s="3"/>
      <c r="T94" s="3"/>
      <c r="U94" s="3"/>
      <c r="V94" s="3">
        <f t="shared" si="38"/>
        <v>0</v>
      </c>
      <c r="W94" s="3"/>
      <c r="X94" s="3"/>
      <c r="Y94" s="3"/>
      <c r="Z94" s="3">
        <f t="shared" si="39"/>
        <v>0</v>
      </c>
      <c r="AA94" s="3"/>
      <c r="AB94" s="3"/>
      <c r="AC94" s="3"/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40"/>
        <v>0</v>
      </c>
      <c r="AM94" s="3">
        <v>0</v>
      </c>
      <c r="AN94" s="3">
        <v>0</v>
      </c>
      <c r="AO94" s="3"/>
      <c r="AP94" s="3">
        <f t="shared" si="41"/>
        <v>0</v>
      </c>
      <c r="AQ94" s="3">
        <v>0</v>
      </c>
      <c r="AR94" s="3">
        <v>0</v>
      </c>
      <c r="AS94" s="3"/>
      <c r="AT94" s="3">
        <f t="shared" si="42"/>
        <v>0</v>
      </c>
      <c r="AU94" s="3">
        <v>0</v>
      </c>
      <c r="AV94" s="3">
        <v>0</v>
      </c>
      <c r="AW94" s="3"/>
      <c r="AX94" s="3">
        <f t="shared" ref="AX94:AX151" si="43">AY94+AZ94+BA94</f>
        <v>0</v>
      </c>
      <c r="AY94" s="3">
        <v>0</v>
      </c>
      <c r="AZ94" s="3">
        <v>0</v>
      </c>
      <c r="BA94" s="3"/>
      <c r="BB94" s="3" t="s">
        <v>78</v>
      </c>
    </row>
    <row r="95" spans="1:54" ht="33.75" x14ac:dyDescent="0.2">
      <c r="A95" s="10" t="s">
        <v>413</v>
      </c>
      <c r="B95" s="11" t="s">
        <v>258</v>
      </c>
      <c r="C95" s="11" t="s">
        <v>259</v>
      </c>
      <c r="D95" s="11" t="s">
        <v>95</v>
      </c>
      <c r="E95" s="15" t="s">
        <v>470</v>
      </c>
      <c r="F95" s="3" t="s">
        <v>0</v>
      </c>
      <c r="G95" s="3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3">
        <f t="shared" si="36"/>
        <v>300000</v>
      </c>
      <c r="O95" s="3"/>
      <c r="P95" s="3"/>
      <c r="Q95" s="3">
        <v>300000</v>
      </c>
      <c r="R95" s="3">
        <f t="shared" si="37"/>
        <v>300000</v>
      </c>
      <c r="S95" s="3"/>
      <c r="T95" s="3"/>
      <c r="U95" s="3">
        <v>300000</v>
      </c>
      <c r="V95" s="3">
        <f t="shared" si="38"/>
        <v>300000</v>
      </c>
      <c r="W95" s="3"/>
      <c r="X95" s="3"/>
      <c r="Y95" s="3">
        <v>300000</v>
      </c>
      <c r="Z95" s="3">
        <f t="shared" si="39"/>
        <v>300000</v>
      </c>
      <c r="AA95" s="3"/>
      <c r="AB95" s="3"/>
      <c r="AC95" s="3">
        <v>300000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f t="shared" si="40"/>
        <v>300000</v>
      </c>
      <c r="AM95" s="3">
        <v>0</v>
      </c>
      <c r="AN95" s="3">
        <v>0</v>
      </c>
      <c r="AO95" s="3">
        <v>300000</v>
      </c>
      <c r="AP95" s="3">
        <f t="shared" si="41"/>
        <v>300000</v>
      </c>
      <c r="AQ95" s="3">
        <v>0</v>
      </c>
      <c r="AR95" s="3">
        <v>0</v>
      </c>
      <c r="AS95" s="3">
        <v>300000</v>
      </c>
      <c r="AT95" s="3">
        <f t="shared" si="42"/>
        <v>300000</v>
      </c>
      <c r="AU95" s="3">
        <v>0</v>
      </c>
      <c r="AV95" s="3">
        <v>0</v>
      </c>
      <c r="AW95" s="3">
        <v>300000</v>
      </c>
      <c r="AX95" s="3">
        <f t="shared" si="43"/>
        <v>300000</v>
      </c>
      <c r="AY95" s="3">
        <v>0</v>
      </c>
      <c r="AZ95" s="3">
        <v>0</v>
      </c>
      <c r="BA95" s="3">
        <v>300000</v>
      </c>
      <c r="BB95" s="3" t="s">
        <v>78</v>
      </c>
    </row>
    <row r="96" spans="1:54" ht="22.5" hidden="1" x14ac:dyDescent="0.2">
      <c r="A96" s="10" t="s">
        <v>414</v>
      </c>
      <c r="B96" s="11" t="s">
        <v>261</v>
      </c>
      <c r="C96" s="11" t="s">
        <v>262</v>
      </c>
      <c r="D96" s="11" t="s">
        <v>95</v>
      </c>
      <c r="E96" s="11"/>
      <c r="F96" s="3" t="s">
        <v>0</v>
      </c>
      <c r="G96" s="3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3">
        <f t="shared" si="36"/>
        <v>0</v>
      </c>
      <c r="O96" s="3"/>
      <c r="P96" s="3"/>
      <c r="Q96" s="3"/>
      <c r="R96" s="3">
        <f t="shared" si="37"/>
        <v>0</v>
      </c>
      <c r="S96" s="3"/>
      <c r="T96" s="3"/>
      <c r="U96" s="3"/>
      <c r="V96" s="3">
        <f t="shared" si="38"/>
        <v>0</v>
      </c>
      <c r="W96" s="3"/>
      <c r="X96" s="3"/>
      <c r="Y96" s="3"/>
      <c r="Z96" s="3">
        <f t="shared" si="39"/>
        <v>0</v>
      </c>
      <c r="AA96" s="3"/>
      <c r="AB96" s="3"/>
      <c r="AC96" s="3"/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f t="shared" si="40"/>
        <v>0</v>
      </c>
      <c r="AM96" s="3"/>
      <c r="AN96" s="3"/>
      <c r="AO96" s="3"/>
      <c r="AP96" s="3">
        <f t="shared" si="41"/>
        <v>0</v>
      </c>
      <c r="AQ96" s="3"/>
      <c r="AR96" s="3"/>
      <c r="AS96" s="3"/>
      <c r="AT96" s="3">
        <f t="shared" si="42"/>
        <v>0</v>
      </c>
      <c r="AU96" s="3"/>
      <c r="AV96" s="3"/>
      <c r="AW96" s="3"/>
      <c r="AX96" s="3">
        <f t="shared" si="43"/>
        <v>0</v>
      </c>
      <c r="AY96" s="3"/>
      <c r="AZ96" s="3"/>
      <c r="BA96" s="3"/>
      <c r="BB96" s="3" t="s">
        <v>78</v>
      </c>
    </row>
    <row r="97" spans="1:54" ht="25.5" hidden="1" customHeight="1" x14ac:dyDescent="0.2">
      <c r="A97" s="10" t="s">
        <v>415</v>
      </c>
      <c r="B97" s="11" t="s">
        <v>264</v>
      </c>
      <c r="C97" s="11" t="s">
        <v>265</v>
      </c>
      <c r="D97" s="11" t="s">
        <v>118</v>
      </c>
      <c r="E97" s="11"/>
      <c r="F97" s="3" t="s">
        <v>0</v>
      </c>
      <c r="G97" s="3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3">
        <f t="shared" si="36"/>
        <v>0</v>
      </c>
      <c r="O97" s="3"/>
      <c r="P97" s="3"/>
      <c r="Q97" s="3"/>
      <c r="R97" s="3">
        <f t="shared" si="37"/>
        <v>0</v>
      </c>
      <c r="S97" s="3"/>
      <c r="T97" s="3"/>
      <c r="U97" s="3"/>
      <c r="V97" s="3">
        <f t="shared" si="38"/>
        <v>0</v>
      </c>
      <c r="W97" s="3"/>
      <c r="X97" s="3"/>
      <c r="Y97" s="3"/>
      <c r="Z97" s="3">
        <f t="shared" si="39"/>
        <v>0</v>
      </c>
      <c r="AA97" s="3"/>
      <c r="AB97" s="3"/>
      <c r="AC97" s="3"/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f t="shared" si="40"/>
        <v>0</v>
      </c>
      <c r="AM97" s="3"/>
      <c r="AN97" s="3"/>
      <c r="AO97" s="3"/>
      <c r="AP97" s="3">
        <f t="shared" si="41"/>
        <v>0</v>
      </c>
      <c r="AQ97" s="3"/>
      <c r="AR97" s="3"/>
      <c r="AS97" s="3"/>
      <c r="AT97" s="3">
        <f t="shared" si="42"/>
        <v>0</v>
      </c>
      <c r="AU97" s="3"/>
      <c r="AV97" s="3"/>
      <c r="AW97" s="3"/>
      <c r="AX97" s="3">
        <f t="shared" si="43"/>
        <v>0</v>
      </c>
      <c r="AY97" s="3"/>
      <c r="AZ97" s="3"/>
      <c r="BA97" s="3"/>
      <c r="BB97" s="3" t="s">
        <v>78</v>
      </c>
    </row>
    <row r="98" spans="1:54" ht="135" hidden="1" x14ac:dyDescent="0.2">
      <c r="A98" s="10" t="s">
        <v>358</v>
      </c>
      <c r="B98" s="11" t="s">
        <v>266</v>
      </c>
      <c r="C98" s="11" t="s">
        <v>267</v>
      </c>
      <c r="D98" s="11" t="s">
        <v>99</v>
      </c>
      <c r="E98" s="11"/>
      <c r="F98" s="3" t="s">
        <v>0</v>
      </c>
      <c r="G98" s="3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3">
        <f t="shared" si="36"/>
        <v>0</v>
      </c>
      <c r="O98" s="3"/>
      <c r="P98" s="3"/>
      <c r="Q98" s="3"/>
      <c r="R98" s="3">
        <f t="shared" si="37"/>
        <v>0</v>
      </c>
      <c r="S98" s="3"/>
      <c r="T98" s="3"/>
      <c r="U98" s="3"/>
      <c r="V98" s="3">
        <f t="shared" si="38"/>
        <v>0</v>
      </c>
      <c r="W98" s="3"/>
      <c r="X98" s="3"/>
      <c r="Y98" s="3"/>
      <c r="Z98" s="3">
        <f t="shared" si="39"/>
        <v>0</v>
      </c>
      <c r="AA98" s="3"/>
      <c r="AB98" s="3"/>
      <c r="AC98" s="3"/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f t="shared" si="40"/>
        <v>0</v>
      </c>
      <c r="AM98" s="3"/>
      <c r="AN98" s="3"/>
      <c r="AO98" s="3"/>
      <c r="AP98" s="3">
        <f t="shared" si="41"/>
        <v>0</v>
      </c>
      <c r="AQ98" s="3"/>
      <c r="AR98" s="3"/>
      <c r="AS98" s="3"/>
      <c r="AT98" s="3">
        <f t="shared" si="42"/>
        <v>0</v>
      </c>
      <c r="AU98" s="3"/>
      <c r="AV98" s="3"/>
      <c r="AW98" s="3"/>
      <c r="AX98" s="3">
        <f t="shared" si="43"/>
        <v>0</v>
      </c>
      <c r="AY98" s="3"/>
      <c r="AZ98" s="3"/>
      <c r="BA98" s="3"/>
      <c r="BB98" s="3" t="s">
        <v>78</v>
      </c>
    </row>
    <row r="99" spans="1:54" hidden="1" x14ac:dyDescent="0.2">
      <c r="A99" s="25" t="s">
        <v>359</v>
      </c>
      <c r="B99" s="11" t="s">
        <v>268</v>
      </c>
      <c r="C99" s="26" t="s">
        <v>269</v>
      </c>
      <c r="D99" s="11" t="s">
        <v>99</v>
      </c>
      <c r="E99" s="11"/>
      <c r="F99" s="3" t="s">
        <v>0</v>
      </c>
      <c r="G99" s="3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3">
        <f t="shared" si="36"/>
        <v>0</v>
      </c>
      <c r="O99" s="3"/>
      <c r="P99" s="3"/>
      <c r="Q99" s="3"/>
      <c r="R99" s="3">
        <f t="shared" si="37"/>
        <v>0</v>
      </c>
      <c r="S99" s="3"/>
      <c r="T99" s="3"/>
      <c r="U99" s="3"/>
      <c r="V99" s="3">
        <f>W99+X99+Y99</f>
        <v>0</v>
      </c>
      <c r="W99" s="3"/>
      <c r="X99" s="3"/>
      <c r="Y99" s="3"/>
      <c r="Z99" s="3">
        <f t="shared" si="39"/>
        <v>0</v>
      </c>
      <c r="AA99" s="3"/>
      <c r="AB99" s="3"/>
      <c r="AC99" s="3"/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f t="shared" si="40"/>
        <v>0</v>
      </c>
      <c r="AM99" s="3"/>
      <c r="AN99" s="3"/>
      <c r="AO99" s="3"/>
      <c r="AP99" s="3">
        <f t="shared" si="41"/>
        <v>0</v>
      </c>
      <c r="AQ99" s="3"/>
      <c r="AR99" s="3"/>
      <c r="AS99" s="3"/>
      <c r="AT99" s="3">
        <f t="shared" si="42"/>
        <v>0</v>
      </c>
      <c r="AU99" s="3"/>
      <c r="AV99" s="3"/>
      <c r="AW99" s="3"/>
      <c r="AX99" s="3">
        <f t="shared" si="43"/>
        <v>0</v>
      </c>
      <c r="AY99" s="3"/>
      <c r="AZ99" s="3"/>
      <c r="BA99" s="3"/>
      <c r="BB99" s="3" t="s">
        <v>78</v>
      </c>
    </row>
    <row r="100" spans="1:54" hidden="1" x14ac:dyDescent="0.2">
      <c r="A100" s="25" t="s">
        <v>0</v>
      </c>
      <c r="B100" s="11" t="s">
        <v>268</v>
      </c>
      <c r="C100" s="26" t="s">
        <v>0</v>
      </c>
      <c r="D100" s="11" t="s">
        <v>99</v>
      </c>
      <c r="E100" s="11"/>
      <c r="F100" s="3" t="s">
        <v>0</v>
      </c>
      <c r="G100" s="3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3">
        <f t="shared" si="36"/>
        <v>0</v>
      </c>
      <c r="O100" s="3"/>
      <c r="P100" s="3"/>
      <c r="Q100" s="3"/>
      <c r="R100" s="3">
        <f t="shared" si="37"/>
        <v>0</v>
      </c>
      <c r="S100" s="3"/>
      <c r="T100" s="3"/>
      <c r="U100" s="3"/>
      <c r="V100" s="3">
        <f t="shared" si="38"/>
        <v>0</v>
      </c>
      <c r="W100" s="3"/>
      <c r="X100" s="3"/>
      <c r="Y100" s="3"/>
      <c r="Z100" s="3">
        <f t="shared" si="39"/>
        <v>0</v>
      </c>
      <c r="AA100" s="3"/>
      <c r="AB100" s="3"/>
      <c r="AC100" s="3"/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f t="shared" si="40"/>
        <v>0</v>
      </c>
      <c r="AM100" s="3"/>
      <c r="AN100" s="3"/>
      <c r="AO100" s="3"/>
      <c r="AP100" s="3">
        <f t="shared" si="41"/>
        <v>0</v>
      </c>
      <c r="AQ100" s="3"/>
      <c r="AR100" s="3"/>
      <c r="AS100" s="3"/>
      <c r="AT100" s="3">
        <f t="shared" si="42"/>
        <v>0</v>
      </c>
      <c r="AU100" s="3"/>
      <c r="AV100" s="3"/>
      <c r="AW100" s="3"/>
      <c r="AX100" s="3">
        <f t="shared" si="43"/>
        <v>0</v>
      </c>
      <c r="AY100" s="3"/>
      <c r="AZ100" s="3"/>
      <c r="BA100" s="3"/>
      <c r="BB100" s="3" t="s">
        <v>0</v>
      </c>
    </row>
    <row r="101" spans="1:54" hidden="1" x14ac:dyDescent="0.2">
      <c r="A101" s="25" t="s">
        <v>360</v>
      </c>
      <c r="B101" s="11" t="s">
        <v>270</v>
      </c>
      <c r="C101" s="26" t="s">
        <v>271</v>
      </c>
      <c r="D101" s="11" t="s">
        <v>99</v>
      </c>
      <c r="E101" s="11"/>
      <c r="F101" s="3" t="s">
        <v>0</v>
      </c>
      <c r="G101" s="3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3">
        <f t="shared" si="36"/>
        <v>0</v>
      </c>
      <c r="O101" s="3"/>
      <c r="P101" s="3"/>
      <c r="Q101" s="3"/>
      <c r="R101" s="3">
        <f t="shared" si="37"/>
        <v>0</v>
      </c>
      <c r="S101" s="3"/>
      <c r="T101" s="3"/>
      <c r="U101" s="3"/>
      <c r="V101" s="3">
        <f t="shared" si="38"/>
        <v>0</v>
      </c>
      <c r="W101" s="3"/>
      <c r="X101" s="3"/>
      <c r="Y101" s="3"/>
      <c r="Z101" s="3">
        <f t="shared" si="39"/>
        <v>0</v>
      </c>
      <c r="AA101" s="3"/>
      <c r="AB101" s="3"/>
      <c r="AC101" s="3"/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f t="shared" si="40"/>
        <v>0</v>
      </c>
      <c r="AM101" s="3"/>
      <c r="AN101" s="3"/>
      <c r="AO101" s="3"/>
      <c r="AP101" s="3">
        <f t="shared" si="41"/>
        <v>0</v>
      </c>
      <c r="AQ101" s="3"/>
      <c r="AR101" s="3"/>
      <c r="AS101" s="3"/>
      <c r="AT101" s="3">
        <f t="shared" si="42"/>
        <v>0</v>
      </c>
      <c r="AU101" s="3"/>
      <c r="AV101" s="3"/>
      <c r="AW101" s="3"/>
      <c r="AX101" s="3">
        <f t="shared" si="43"/>
        <v>0</v>
      </c>
      <c r="AY101" s="3"/>
      <c r="AZ101" s="3"/>
      <c r="BA101" s="3"/>
      <c r="BB101" s="3" t="s">
        <v>78</v>
      </c>
    </row>
    <row r="102" spans="1:54" hidden="1" x14ac:dyDescent="0.2">
      <c r="A102" s="25" t="s">
        <v>0</v>
      </c>
      <c r="B102" s="11" t="s">
        <v>270</v>
      </c>
      <c r="C102" s="26" t="s">
        <v>0</v>
      </c>
      <c r="D102" s="11" t="s">
        <v>99</v>
      </c>
      <c r="E102" s="11"/>
      <c r="F102" s="3" t="s">
        <v>0</v>
      </c>
      <c r="G102" s="3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3">
        <f t="shared" si="36"/>
        <v>0</v>
      </c>
      <c r="O102" s="3"/>
      <c r="P102" s="3"/>
      <c r="Q102" s="3"/>
      <c r="R102" s="3">
        <f t="shared" si="37"/>
        <v>0</v>
      </c>
      <c r="S102" s="3"/>
      <c r="T102" s="3"/>
      <c r="U102" s="3"/>
      <c r="V102" s="3">
        <f t="shared" si="38"/>
        <v>0</v>
      </c>
      <c r="W102" s="3"/>
      <c r="X102" s="3"/>
      <c r="Y102" s="3"/>
      <c r="Z102" s="3">
        <f t="shared" si="39"/>
        <v>0</v>
      </c>
      <c r="AA102" s="3"/>
      <c r="AB102" s="3"/>
      <c r="AC102" s="3"/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f t="shared" si="40"/>
        <v>0</v>
      </c>
      <c r="AM102" s="3"/>
      <c r="AN102" s="3"/>
      <c r="AO102" s="3"/>
      <c r="AP102" s="3">
        <f t="shared" si="41"/>
        <v>0</v>
      </c>
      <c r="AQ102" s="3"/>
      <c r="AR102" s="3"/>
      <c r="AS102" s="3"/>
      <c r="AT102" s="3">
        <f t="shared" si="42"/>
        <v>0</v>
      </c>
      <c r="AU102" s="3"/>
      <c r="AV102" s="3"/>
      <c r="AW102" s="3"/>
      <c r="AX102" s="3">
        <f t="shared" si="43"/>
        <v>0</v>
      </c>
      <c r="AY102" s="3"/>
      <c r="AZ102" s="3"/>
      <c r="BA102" s="3"/>
      <c r="BB102" s="3" t="s">
        <v>0</v>
      </c>
    </row>
    <row r="103" spans="1:54" hidden="1" x14ac:dyDescent="0.2">
      <c r="A103" s="25" t="s">
        <v>361</v>
      </c>
      <c r="B103" s="11" t="s">
        <v>272</v>
      </c>
      <c r="C103" s="26" t="s">
        <v>273</v>
      </c>
      <c r="D103" s="11" t="s">
        <v>99</v>
      </c>
      <c r="E103" s="11"/>
      <c r="F103" s="3" t="s">
        <v>0</v>
      </c>
      <c r="G103" s="3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3">
        <f t="shared" si="36"/>
        <v>0</v>
      </c>
      <c r="O103" s="3"/>
      <c r="P103" s="3"/>
      <c r="Q103" s="3"/>
      <c r="R103" s="3">
        <f t="shared" si="37"/>
        <v>0</v>
      </c>
      <c r="S103" s="3"/>
      <c r="T103" s="3"/>
      <c r="U103" s="3"/>
      <c r="V103" s="3">
        <f t="shared" si="38"/>
        <v>0</v>
      </c>
      <c r="W103" s="3"/>
      <c r="X103" s="3"/>
      <c r="Y103" s="3"/>
      <c r="Z103" s="3">
        <f t="shared" si="39"/>
        <v>0</v>
      </c>
      <c r="AA103" s="3"/>
      <c r="AB103" s="3"/>
      <c r="AC103" s="3"/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f t="shared" si="40"/>
        <v>0</v>
      </c>
      <c r="AM103" s="3"/>
      <c r="AN103" s="3"/>
      <c r="AO103" s="3"/>
      <c r="AP103" s="3">
        <f t="shared" si="41"/>
        <v>0</v>
      </c>
      <c r="AQ103" s="3"/>
      <c r="AR103" s="3"/>
      <c r="AS103" s="3"/>
      <c r="AT103" s="3">
        <f t="shared" si="42"/>
        <v>0</v>
      </c>
      <c r="AU103" s="3"/>
      <c r="AV103" s="3"/>
      <c r="AW103" s="3"/>
      <c r="AX103" s="3">
        <f t="shared" si="43"/>
        <v>0</v>
      </c>
      <c r="AY103" s="3"/>
      <c r="AZ103" s="3"/>
      <c r="BA103" s="3"/>
      <c r="BB103" s="3" t="s">
        <v>78</v>
      </c>
    </row>
    <row r="104" spans="1:54" hidden="1" x14ac:dyDescent="0.2">
      <c r="A104" s="25" t="s">
        <v>0</v>
      </c>
      <c r="B104" s="11" t="s">
        <v>272</v>
      </c>
      <c r="C104" s="26" t="s">
        <v>0</v>
      </c>
      <c r="D104" s="11" t="s">
        <v>99</v>
      </c>
      <c r="E104" s="11"/>
      <c r="F104" s="3" t="s">
        <v>0</v>
      </c>
      <c r="G104" s="3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3">
        <f t="shared" si="36"/>
        <v>0</v>
      </c>
      <c r="O104" s="3"/>
      <c r="P104" s="3"/>
      <c r="Q104" s="3"/>
      <c r="R104" s="3">
        <f t="shared" si="37"/>
        <v>0</v>
      </c>
      <c r="S104" s="3"/>
      <c r="T104" s="3"/>
      <c r="U104" s="3"/>
      <c r="V104" s="3">
        <f t="shared" si="38"/>
        <v>0</v>
      </c>
      <c r="W104" s="3"/>
      <c r="X104" s="3"/>
      <c r="Y104" s="3"/>
      <c r="Z104" s="3">
        <f t="shared" si="39"/>
        <v>0</v>
      </c>
      <c r="AA104" s="3"/>
      <c r="AB104" s="3"/>
      <c r="AC104" s="3"/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f t="shared" si="40"/>
        <v>0</v>
      </c>
      <c r="AM104" s="3"/>
      <c r="AN104" s="3"/>
      <c r="AO104" s="3"/>
      <c r="AP104" s="3">
        <f t="shared" si="41"/>
        <v>0</v>
      </c>
      <c r="AQ104" s="3"/>
      <c r="AR104" s="3"/>
      <c r="AS104" s="3"/>
      <c r="AT104" s="3">
        <f t="shared" si="42"/>
        <v>0</v>
      </c>
      <c r="AU104" s="3"/>
      <c r="AV104" s="3"/>
      <c r="AW104" s="3"/>
      <c r="AX104" s="3">
        <f t="shared" si="43"/>
        <v>0</v>
      </c>
      <c r="AY104" s="3"/>
      <c r="AZ104" s="3"/>
      <c r="BA104" s="3"/>
      <c r="BB104" s="3" t="s">
        <v>0</v>
      </c>
    </row>
    <row r="105" spans="1:54" ht="48.75" hidden="1" customHeight="1" x14ac:dyDescent="0.2">
      <c r="A105" s="10" t="s">
        <v>362</v>
      </c>
      <c r="B105" s="11" t="s">
        <v>274</v>
      </c>
      <c r="C105" s="11" t="s">
        <v>275</v>
      </c>
      <c r="D105" s="11" t="s">
        <v>99</v>
      </c>
      <c r="E105" s="11"/>
      <c r="F105" s="3" t="s">
        <v>0</v>
      </c>
      <c r="G105" s="3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3">
        <f t="shared" si="36"/>
        <v>0</v>
      </c>
      <c r="O105" s="3"/>
      <c r="P105" s="3"/>
      <c r="Q105" s="3"/>
      <c r="R105" s="3">
        <f t="shared" si="37"/>
        <v>0</v>
      </c>
      <c r="S105" s="3"/>
      <c r="T105" s="3"/>
      <c r="U105" s="3"/>
      <c r="V105" s="3">
        <f t="shared" si="38"/>
        <v>0</v>
      </c>
      <c r="W105" s="3"/>
      <c r="X105" s="3"/>
      <c r="Y105" s="3"/>
      <c r="Z105" s="3">
        <f t="shared" si="39"/>
        <v>0</v>
      </c>
      <c r="AA105" s="3"/>
      <c r="AB105" s="3"/>
      <c r="AC105" s="3"/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f t="shared" si="40"/>
        <v>0</v>
      </c>
      <c r="AM105" s="3"/>
      <c r="AN105" s="3"/>
      <c r="AO105" s="3"/>
      <c r="AP105" s="3">
        <f t="shared" si="41"/>
        <v>0</v>
      </c>
      <c r="AQ105" s="3"/>
      <c r="AR105" s="3"/>
      <c r="AS105" s="3"/>
      <c r="AT105" s="3">
        <f t="shared" si="42"/>
        <v>0</v>
      </c>
      <c r="AU105" s="3"/>
      <c r="AV105" s="3"/>
      <c r="AW105" s="3"/>
      <c r="AX105" s="3">
        <f t="shared" si="43"/>
        <v>0</v>
      </c>
      <c r="AY105" s="3"/>
      <c r="AZ105" s="3"/>
      <c r="BA105" s="3"/>
      <c r="BB105" s="3" t="s">
        <v>78</v>
      </c>
    </row>
    <row r="106" spans="1:54" hidden="1" x14ac:dyDescent="0.2">
      <c r="A106" s="25" t="s">
        <v>416</v>
      </c>
      <c r="B106" s="11" t="s">
        <v>276</v>
      </c>
      <c r="C106" s="26" t="s">
        <v>277</v>
      </c>
      <c r="D106" s="11" t="s">
        <v>122</v>
      </c>
      <c r="E106" s="11" t="s">
        <v>123</v>
      </c>
      <c r="F106" s="3" t="s">
        <v>0</v>
      </c>
      <c r="G106" s="3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3">
        <f t="shared" si="36"/>
        <v>0</v>
      </c>
      <c r="O106" s="3"/>
      <c r="P106" s="3"/>
      <c r="Q106" s="3"/>
      <c r="R106" s="3">
        <f t="shared" si="37"/>
        <v>0</v>
      </c>
      <c r="S106" s="3"/>
      <c r="T106" s="3"/>
      <c r="U106" s="3"/>
      <c r="V106" s="3">
        <f t="shared" si="38"/>
        <v>0</v>
      </c>
      <c r="W106" s="3"/>
      <c r="X106" s="3"/>
      <c r="Y106" s="3"/>
      <c r="Z106" s="3">
        <f t="shared" si="39"/>
        <v>0</v>
      </c>
      <c r="AA106" s="3"/>
      <c r="AB106" s="3"/>
      <c r="AC106" s="3"/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f t="shared" si="40"/>
        <v>0</v>
      </c>
      <c r="AM106" s="3"/>
      <c r="AN106" s="3"/>
      <c r="AO106" s="3"/>
      <c r="AP106" s="3">
        <f t="shared" si="41"/>
        <v>0</v>
      </c>
      <c r="AQ106" s="3"/>
      <c r="AR106" s="3"/>
      <c r="AS106" s="3"/>
      <c r="AT106" s="3">
        <f t="shared" si="42"/>
        <v>0</v>
      </c>
      <c r="AU106" s="3"/>
      <c r="AV106" s="3"/>
      <c r="AW106" s="3"/>
      <c r="AX106" s="3">
        <f t="shared" si="43"/>
        <v>0</v>
      </c>
      <c r="AY106" s="3"/>
      <c r="AZ106" s="3"/>
      <c r="BA106" s="3"/>
      <c r="BB106" s="3" t="s">
        <v>78</v>
      </c>
    </row>
    <row r="107" spans="1:54" hidden="1" x14ac:dyDescent="0.2">
      <c r="A107" s="25" t="s">
        <v>0</v>
      </c>
      <c r="B107" s="11" t="s">
        <v>276</v>
      </c>
      <c r="C107" s="26" t="s">
        <v>0</v>
      </c>
      <c r="D107" s="11" t="s">
        <v>122</v>
      </c>
      <c r="E107" s="11" t="s">
        <v>123</v>
      </c>
      <c r="F107" s="3" t="s">
        <v>0</v>
      </c>
      <c r="G107" s="3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3">
        <f t="shared" si="36"/>
        <v>0</v>
      </c>
      <c r="O107" s="3"/>
      <c r="P107" s="3"/>
      <c r="Q107" s="3"/>
      <c r="R107" s="3">
        <f t="shared" si="37"/>
        <v>0</v>
      </c>
      <c r="S107" s="3"/>
      <c r="T107" s="3"/>
      <c r="U107" s="3"/>
      <c r="V107" s="3">
        <f t="shared" si="38"/>
        <v>0</v>
      </c>
      <c r="W107" s="3"/>
      <c r="X107" s="3"/>
      <c r="Y107" s="3"/>
      <c r="Z107" s="3">
        <f t="shared" si="39"/>
        <v>0</v>
      </c>
      <c r="AA107" s="3"/>
      <c r="AB107" s="3"/>
      <c r="AC107" s="3"/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f t="shared" si="40"/>
        <v>0</v>
      </c>
      <c r="AM107" s="3"/>
      <c r="AN107" s="3"/>
      <c r="AO107" s="3"/>
      <c r="AP107" s="3">
        <f t="shared" si="41"/>
        <v>0</v>
      </c>
      <c r="AQ107" s="3"/>
      <c r="AR107" s="3"/>
      <c r="AS107" s="3"/>
      <c r="AT107" s="3">
        <f t="shared" si="42"/>
        <v>0</v>
      </c>
      <c r="AU107" s="3"/>
      <c r="AV107" s="3"/>
      <c r="AW107" s="3"/>
      <c r="AX107" s="3">
        <f t="shared" si="43"/>
        <v>0</v>
      </c>
      <c r="AY107" s="3"/>
      <c r="AZ107" s="3"/>
      <c r="BA107" s="3"/>
      <c r="BB107" s="3" t="s">
        <v>0</v>
      </c>
    </row>
    <row r="108" spans="1:54" hidden="1" x14ac:dyDescent="0.2">
      <c r="A108" s="25" t="s">
        <v>417</v>
      </c>
      <c r="B108" s="11" t="s">
        <v>278</v>
      </c>
      <c r="C108" s="26" t="s">
        <v>279</v>
      </c>
      <c r="D108" s="11" t="s">
        <v>122</v>
      </c>
      <c r="E108" s="11" t="s">
        <v>123</v>
      </c>
      <c r="F108" s="3" t="s">
        <v>0</v>
      </c>
      <c r="G108" s="3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3">
        <f t="shared" si="36"/>
        <v>0</v>
      </c>
      <c r="O108" s="3"/>
      <c r="P108" s="3"/>
      <c r="Q108" s="3"/>
      <c r="R108" s="3">
        <f t="shared" si="37"/>
        <v>0</v>
      </c>
      <c r="S108" s="3"/>
      <c r="T108" s="3"/>
      <c r="U108" s="3"/>
      <c r="V108" s="3">
        <f t="shared" si="38"/>
        <v>0</v>
      </c>
      <c r="W108" s="3"/>
      <c r="X108" s="3"/>
      <c r="Y108" s="3"/>
      <c r="Z108" s="3">
        <f t="shared" si="39"/>
        <v>0</v>
      </c>
      <c r="AA108" s="3"/>
      <c r="AB108" s="3"/>
      <c r="AC108" s="3"/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f t="shared" si="40"/>
        <v>0</v>
      </c>
      <c r="AM108" s="3"/>
      <c r="AN108" s="3"/>
      <c r="AO108" s="3"/>
      <c r="AP108" s="3">
        <f t="shared" si="41"/>
        <v>0</v>
      </c>
      <c r="AQ108" s="3"/>
      <c r="AR108" s="3"/>
      <c r="AS108" s="3"/>
      <c r="AT108" s="3">
        <f t="shared" si="42"/>
        <v>0</v>
      </c>
      <c r="AU108" s="3"/>
      <c r="AV108" s="3"/>
      <c r="AW108" s="3"/>
      <c r="AX108" s="3">
        <f t="shared" si="43"/>
        <v>0</v>
      </c>
      <c r="AY108" s="3"/>
      <c r="AZ108" s="3"/>
      <c r="BA108" s="3"/>
      <c r="BB108" s="3" t="s">
        <v>78</v>
      </c>
    </row>
    <row r="109" spans="1:54" hidden="1" x14ac:dyDescent="0.2">
      <c r="A109" s="25" t="s">
        <v>0</v>
      </c>
      <c r="B109" s="11" t="s">
        <v>278</v>
      </c>
      <c r="C109" s="26" t="s">
        <v>0</v>
      </c>
      <c r="D109" s="11" t="s">
        <v>122</v>
      </c>
      <c r="E109" s="11" t="s">
        <v>123</v>
      </c>
      <c r="F109" s="3" t="s">
        <v>0</v>
      </c>
      <c r="G109" s="3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3">
        <f t="shared" si="36"/>
        <v>0</v>
      </c>
      <c r="O109" s="3"/>
      <c r="P109" s="3"/>
      <c r="Q109" s="3"/>
      <c r="R109" s="3">
        <f t="shared" si="37"/>
        <v>0</v>
      </c>
      <c r="S109" s="3"/>
      <c r="T109" s="3"/>
      <c r="U109" s="3"/>
      <c r="V109" s="3">
        <f t="shared" si="38"/>
        <v>0</v>
      </c>
      <c r="W109" s="3"/>
      <c r="X109" s="3"/>
      <c r="Y109" s="3"/>
      <c r="Z109" s="3">
        <f t="shared" si="39"/>
        <v>0</v>
      </c>
      <c r="AA109" s="3"/>
      <c r="AB109" s="3"/>
      <c r="AC109" s="3"/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f t="shared" si="40"/>
        <v>0</v>
      </c>
      <c r="AM109" s="3"/>
      <c r="AN109" s="3"/>
      <c r="AO109" s="3"/>
      <c r="AP109" s="3">
        <f t="shared" si="41"/>
        <v>0</v>
      </c>
      <c r="AQ109" s="3"/>
      <c r="AR109" s="3"/>
      <c r="AS109" s="3"/>
      <c r="AT109" s="3">
        <f t="shared" si="42"/>
        <v>0</v>
      </c>
      <c r="AU109" s="3"/>
      <c r="AV109" s="3"/>
      <c r="AW109" s="3"/>
      <c r="AX109" s="3">
        <f t="shared" si="43"/>
        <v>0</v>
      </c>
      <c r="AY109" s="3"/>
      <c r="AZ109" s="3"/>
      <c r="BA109" s="3"/>
      <c r="BB109" s="3" t="s">
        <v>0</v>
      </c>
    </row>
    <row r="110" spans="1:54" ht="9.75" hidden="1" customHeight="1" x14ac:dyDescent="0.2">
      <c r="A110" s="25" t="s">
        <v>0</v>
      </c>
      <c r="B110" s="11" t="s">
        <v>278</v>
      </c>
      <c r="C110" s="26" t="s">
        <v>0</v>
      </c>
      <c r="D110" s="11" t="s">
        <v>122</v>
      </c>
      <c r="E110" s="11" t="s">
        <v>123</v>
      </c>
      <c r="F110" s="3" t="s">
        <v>0</v>
      </c>
      <c r="G110" s="3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3">
        <f t="shared" si="36"/>
        <v>0</v>
      </c>
      <c r="O110" s="3"/>
      <c r="P110" s="3"/>
      <c r="Q110" s="3"/>
      <c r="R110" s="3">
        <f t="shared" si="37"/>
        <v>0</v>
      </c>
      <c r="S110" s="3"/>
      <c r="T110" s="3"/>
      <c r="U110" s="3"/>
      <c r="V110" s="3">
        <f t="shared" si="38"/>
        <v>0</v>
      </c>
      <c r="W110" s="3"/>
      <c r="X110" s="3"/>
      <c r="Y110" s="3"/>
      <c r="Z110" s="3">
        <f t="shared" si="39"/>
        <v>0</v>
      </c>
      <c r="AA110" s="3"/>
      <c r="AB110" s="3"/>
      <c r="AC110" s="3"/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f t="shared" si="40"/>
        <v>0</v>
      </c>
      <c r="AM110" s="3"/>
      <c r="AN110" s="3"/>
      <c r="AO110" s="3"/>
      <c r="AP110" s="3">
        <f t="shared" si="41"/>
        <v>0</v>
      </c>
      <c r="AQ110" s="3"/>
      <c r="AR110" s="3"/>
      <c r="AS110" s="3"/>
      <c r="AT110" s="3">
        <f t="shared" si="42"/>
        <v>0</v>
      </c>
      <c r="AU110" s="3"/>
      <c r="AV110" s="3"/>
      <c r="AW110" s="3"/>
      <c r="AX110" s="3">
        <f t="shared" si="43"/>
        <v>0</v>
      </c>
      <c r="AY110" s="3"/>
      <c r="AZ110" s="3"/>
      <c r="BA110" s="3"/>
      <c r="BB110" s="3" t="s">
        <v>0</v>
      </c>
    </row>
    <row r="111" spans="1:54" ht="90" hidden="1" x14ac:dyDescent="0.2">
      <c r="A111" s="10" t="s">
        <v>418</v>
      </c>
      <c r="B111" s="11" t="s">
        <v>280</v>
      </c>
      <c r="C111" s="11" t="s">
        <v>281</v>
      </c>
      <c r="D111" s="11" t="s">
        <v>122</v>
      </c>
      <c r="E111" s="11" t="s">
        <v>123</v>
      </c>
      <c r="F111" s="3" t="s">
        <v>0</v>
      </c>
      <c r="G111" s="3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3">
        <f t="shared" si="36"/>
        <v>0</v>
      </c>
      <c r="O111" s="3"/>
      <c r="P111" s="3"/>
      <c r="Q111" s="3"/>
      <c r="R111" s="3">
        <f t="shared" si="37"/>
        <v>0</v>
      </c>
      <c r="S111" s="3"/>
      <c r="T111" s="3"/>
      <c r="U111" s="3"/>
      <c r="V111" s="3">
        <f t="shared" si="38"/>
        <v>0</v>
      </c>
      <c r="W111" s="3"/>
      <c r="X111" s="3"/>
      <c r="Y111" s="3"/>
      <c r="Z111" s="3">
        <f t="shared" si="39"/>
        <v>0</v>
      </c>
      <c r="AA111" s="3"/>
      <c r="AB111" s="3"/>
      <c r="AC111" s="3"/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f t="shared" si="40"/>
        <v>0</v>
      </c>
      <c r="AM111" s="3"/>
      <c r="AN111" s="3"/>
      <c r="AO111" s="3"/>
      <c r="AP111" s="3">
        <f t="shared" si="41"/>
        <v>0</v>
      </c>
      <c r="AQ111" s="3"/>
      <c r="AR111" s="3"/>
      <c r="AS111" s="3"/>
      <c r="AT111" s="3">
        <f t="shared" si="42"/>
        <v>0</v>
      </c>
      <c r="AU111" s="3"/>
      <c r="AV111" s="3"/>
      <c r="AW111" s="3"/>
      <c r="AX111" s="3">
        <f t="shared" si="43"/>
        <v>0</v>
      </c>
      <c r="AY111" s="3"/>
      <c r="AZ111" s="3"/>
      <c r="BA111" s="3"/>
      <c r="BB111" s="3" t="s">
        <v>78</v>
      </c>
    </row>
    <row r="112" spans="1:54" hidden="1" x14ac:dyDescent="0.2">
      <c r="A112" s="25" t="s">
        <v>419</v>
      </c>
      <c r="B112" s="11" t="s">
        <v>282</v>
      </c>
      <c r="C112" s="26" t="s">
        <v>283</v>
      </c>
      <c r="D112" s="11" t="s">
        <v>130</v>
      </c>
      <c r="E112" s="11" t="s">
        <v>284</v>
      </c>
      <c r="F112" s="3" t="s">
        <v>0</v>
      </c>
      <c r="G112" s="3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3">
        <f t="shared" si="36"/>
        <v>0</v>
      </c>
      <c r="O112" s="3"/>
      <c r="P112" s="3"/>
      <c r="Q112" s="3"/>
      <c r="R112" s="3">
        <f t="shared" si="37"/>
        <v>0</v>
      </c>
      <c r="S112" s="3"/>
      <c r="T112" s="3"/>
      <c r="U112" s="3"/>
      <c r="V112" s="3">
        <f t="shared" si="38"/>
        <v>0</v>
      </c>
      <c r="W112" s="3"/>
      <c r="X112" s="3"/>
      <c r="Y112" s="3"/>
      <c r="Z112" s="3">
        <f t="shared" si="39"/>
        <v>0</v>
      </c>
      <c r="AA112" s="3"/>
      <c r="AB112" s="3"/>
      <c r="AC112" s="3"/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f t="shared" si="40"/>
        <v>0</v>
      </c>
      <c r="AM112" s="3"/>
      <c r="AN112" s="3"/>
      <c r="AO112" s="3"/>
      <c r="AP112" s="3">
        <f t="shared" si="41"/>
        <v>0</v>
      </c>
      <c r="AQ112" s="3"/>
      <c r="AR112" s="3"/>
      <c r="AS112" s="3"/>
      <c r="AT112" s="3">
        <f t="shared" si="42"/>
        <v>0</v>
      </c>
      <c r="AU112" s="3"/>
      <c r="AV112" s="3"/>
      <c r="AW112" s="3"/>
      <c r="AX112" s="3">
        <f t="shared" si="43"/>
        <v>0</v>
      </c>
      <c r="AY112" s="3"/>
      <c r="AZ112" s="3"/>
      <c r="BA112" s="3"/>
      <c r="BB112" s="3" t="s">
        <v>78</v>
      </c>
    </row>
    <row r="113" spans="1:54" hidden="1" x14ac:dyDescent="0.2">
      <c r="A113" s="25" t="s">
        <v>0</v>
      </c>
      <c r="B113" s="11" t="s">
        <v>282</v>
      </c>
      <c r="C113" s="26" t="s">
        <v>0</v>
      </c>
      <c r="D113" s="11" t="s">
        <v>130</v>
      </c>
      <c r="E113" s="11" t="s">
        <v>146</v>
      </c>
      <c r="F113" s="3" t="s">
        <v>0</v>
      </c>
      <c r="G113" s="3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3">
        <f t="shared" si="36"/>
        <v>0</v>
      </c>
      <c r="O113" s="3"/>
      <c r="P113" s="3"/>
      <c r="Q113" s="3"/>
      <c r="R113" s="3">
        <f t="shared" si="37"/>
        <v>0</v>
      </c>
      <c r="S113" s="3"/>
      <c r="T113" s="3"/>
      <c r="U113" s="3"/>
      <c r="V113" s="3">
        <f t="shared" si="38"/>
        <v>0</v>
      </c>
      <c r="W113" s="3"/>
      <c r="X113" s="3"/>
      <c r="Y113" s="3"/>
      <c r="Z113" s="3">
        <f t="shared" si="39"/>
        <v>0</v>
      </c>
      <c r="AA113" s="3"/>
      <c r="AB113" s="3"/>
      <c r="AC113" s="3"/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f t="shared" si="40"/>
        <v>0</v>
      </c>
      <c r="AM113" s="3"/>
      <c r="AN113" s="3"/>
      <c r="AO113" s="3"/>
      <c r="AP113" s="3">
        <f t="shared" si="41"/>
        <v>0</v>
      </c>
      <c r="AQ113" s="3"/>
      <c r="AR113" s="3"/>
      <c r="AS113" s="3"/>
      <c r="AT113" s="3">
        <f t="shared" si="42"/>
        <v>0</v>
      </c>
      <c r="AU113" s="3"/>
      <c r="AV113" s="3"/>
      <c r="AW113" s="3"/>
      <c r="AX113" s="3">
        <f t="shared" si="43"/>
        <v>0</v>
      </c>
      <c r="AY113" s="3"/>
      <c r="AZ113" s="3"/>
      <c r="BA113" s="3"/>
      <c r="BB113" s="3" t="s">
        <v>0</v>
      </c>
    </row>
    <row r="114" spans="1:54" ht="22.5" hidden="1" x14ac:dyDescent="0.2">
      <c r="A114" s="10" t="s">
        <v>420</v>
      </c>
      <c r="B114" s="11" t="s">
        <v>285</v>
      </c>
      <c r="C114" s="11" t="s">
        <v>286</v>
      </c>
      <c r="D114" s="11" t="s">
        <v>287</v>
      </c>
      <c r="E114" s="11" t="s">
        <v>288</v>
      </c>
      <c r="F114" s="3" t="s">
        <v>0</v>
      </c>
      <c r="G114" s="3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3">
        <f t="shared" si="36"/>
        <v>0</v>
      </c>
      <c r="O114" s="3"/>
      <c r="P114" s="3"/>
      <c r="Q114" s="3"/>
      <c r="R114" s="3">
        <f t="shared" si="37"/>
        <v>0</v>
      </c>
      <c r="S114" s="3"/>
      <c r="T114" s="3"/>
      <c r="U114" s="3"/>
      <c r="V114" s="3">
        <f t="shared" si="38"/>
        <v>0</v>
      </c>
      <c r="W114" s="3"/>
      <c r="X114" s="3"/>
      <c r="Y114" s="3"/>
      <c r="Z114" s="3">
        <f t="shared" si="39"/>
        <v>0</v>
      </c>
      <c r="AA114" s="3"/>
      <c r="AB114" s="3"/>
      <c r="AC114" s="3"/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f t="shared" si="40"/>
        <v>0</v>
      </c>
      <c r="AM114" s="3"/>
      <c r="AN114" s="3"/>
      <c r="AO114" s="3"/>
      <c r="AP114" s="3">
        <f t="shared" si="41"/>
        <v>0</v>
      </c>
      <c r="AQ114" s="3"/>
      <c r="AR114" s="3"/>
      <c r="AS114" s="3"/>
      <c r="AT114" s="3">
        <f t="shared" si="42"/>
        <v>0</v>
      </c>
      <c r="AU114" s="3"/>
      <c r="AV114" s="3"/>
      <c r="AW114" s="3"/>
      <c r="AX114" s="3">
        <f t="shared" si="43"/>
        <v>0</v>
      </c>
      <c r="AY114" s="3"/>
      <c r="AZ114" s="3"/>
      <c r="BA114" s="3"/>
      <c r="BB114" s="3" t="s">
        <v>78</v>
      </c>
    </row>
    <row r="115" spans="1:54" ht="56.25" hidden="1" x14ac:dyDescent="0.2">
      <c r="A115" s="10" t="s">
        <v>421</v>
      </c>
      <c r="B115" s="11" t="s">
        <v>289</v>
      </c>
      <c r="C115" s="11" t="s">
        <v>290</v>
      </c>
      <c r="D115" s="11" t="s">
        <v>114</v>
      </c>
      <c r="E115" s="11" t="s">
        <v>288</v>
      </c>
      <c r="F115" s="3" t="s">
        <v>0</v>
      </c>
      <c r="G115" s="3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3">
        <f t="shared" si="36"/>
        <v>0</v>
      </c>
      <c r="O115" s="3"/>
      <c r="P115" s="3"/>
      <c r="Q115" s="3"/>
      <c r="R115" s="3">
        <f t="shared" si="37"/>
        <v>0</v>
      </c>
      <c r="S115" s="3"/>
      <c r="T115" s="3"/>
      <c r="U115" s="3"/>
      <c r="V115" s="3">
        <f t="shared" si="38"/>
        <v>0</v>
      </c>
      <c r="W115" s="3"/>
      <c r="X115" s="3"/>
      <c r="Y115" s="3"/>
      <c r="Z115" s="3">
        <f t="shared" si="39"/>
        <v>0</v>
      </c>
      <c r="AA115" s="3"/>
      <c r="AB115" s="3"/>
      <c r="AC115" s="3"/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f t="shared" si="40"/>
        <v>0</v>
      </c>
      <c r="AM115" s="3"/>
      <c r="AN115" s="3"/>
      <c r="AO115" s="3"/>
      <c r="AP115" s="3">
        <f t="shared" si="41"/>
        <v>0</v>
      </c>
      <c r="AQ115" s="3"/>
      <c r="AR115" s="3"/>
      <c r="AS115" s="3"/>
      <c r="AT115" s="3">
        <f t="shared" si="42"/>
        <v>0</v>
      </c>
      <c r="AU115" s="3"/>
      <c r="AV115" s="3"/>
      <c r="AW115" s="3"/>
      <c r="AX115" s="3">
        <f t="shared" si="43"/>
        <v>0</v>
      </c>
      <c r="AY115" s="3"/>
      <c r="AZ115" s="3"/>
      <c r="BA115" s="3"/>
      <c r="BB115" s="3" t="s">
        <v>78</v>
      </c>
    </row>
    <row r="116" spans="1:54" hidden="1" x14ac:dyDescent="0.2">
      <c r="A116" s="25" t="s">
        <v>422</v>
      </c>
      <c r="B116" s="11" t="s">
        <v>291</v>
      </c>
      <c r="C116" s="26" t="s">
        <v>292</v>
      </c>
      <c r="D116" s="11" t="s">
        <v>287</v>
      </c>
      <c r="E116" s="11" t="s">
        <v>288</v>
      </c>
      <c r="F116" s="3" t="s">
        <v>0</v>
      </c>
      <c r="G116" s="3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3">
        <f t="shared" si="36"/>
        <v>0</v>
      </c>
      <c r="O116" s="3"/>
      <c r="P116" s="3"/>
      <c r="Q116" s="3"/>
      <c r="R116" s="3">
        <f t="shared" si="37"/>
        <v>0</v>
      </c>
      <c r="S116" s="3"/>
      <c r="T116" s="3"/>
      <c r="U116" s="3"/>
      <c r="V116" s="3">
        <f t="shared" si="38"/>
        <v>0</v>
      </c>
      <c r="W116" s="3"/>
      <c r="X116" s="3"/>
      <c r="Y116" s="3"/>
      <c r="Z116" s="3">
        <f t="shared" si="39"/>
        <v>0</v>
      </c>
      <c r="AA116" s="3"/>
      <c r="AB116" s="3"/>
      <c r="AC116" s="3"/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f t="shared" si="40"/>
        <v>0</v>
      </c>
      <c r="AM116" s="3"/>
      <c r="AN116" s="3"/>
      <c r="AO116" s="3"/>
      <c r="AP116" s="3">
        <f t="shared" si="41"/>
        <v>0</v>
      </c>
      <c r="AQ116" s="3"/>
      <c r="AR116" s="3"/>
      <c r="AS116" s="3"/>
      <c r="AT116" s="3">
        <f t="shared" si="42"/>
        <v>0</v>
      </c>
      <c r="AU116" s="3"/>
      <c r="AV116" s="3"/>
      <c r="AW116" s="3"/>
      <c r="AX116" s="3">
        <f t="shared" si="43"/>
        <v>0</v>
      </c>
      <c r="AY116" s="3"/>
      <c r="AZ116" s="3"/>
      <c r="BA116" s="3"/>
      <c r="BB116" s="3" t="s">
        <v>78</v>
      </c>
    </row>
    <row r="117" spans="1:54" ht="12" hidden="1" customHeight="1" x14ac:dyDescent="0.2">
      <c r="A117" s="25" t="s">
        <v>0</v>
      </c>
      <c r="B117" s="11" t="s">
        <v>291</v>
      </c>
      <c r="C117" s="26" t="s">
        <v>0</v>
      </c>
      <c r="D117" s="11" t="s">
        <v>287</v>
      </c>
      <c r="E117" s="11" t="s">
        <v>288</v>
      </c>
      <c r="F117" s="3" t="s">
        <v>0</v>
      </c>
      <c r="G117" s="3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3">
        <f t="shared" si="36"/>
        <v>0</v>
      </c>
      <c r="O117" s="3"/>
      <c r="P117" s="3"/>
      <c r="Q117" s="3"/>
      <c r="R117" s="3">
        <f t="shared" si="37"/>
        <v>0</v>
      </c>
      <c r="S117" s="3"/>
      <c r="T117" s="3"/>
      <c r="U117" s="3"/>
      <c r="V117" s="3">
        <f t="shared" si="38"/>
        <v>0</v>
      </c>
      <c r="W117" s="3"/>
      <c r="X117" s="3"/>
      <c r="Y117" s="3"/>
      <c r="Z117" s="3">
        <f t="shared" si="39"/>
        <v>0</v>
      </c>
      <c r="AA117" s="3"/>
      <c r="AB117" s="3"/>
      <c r="AC117" s="3"/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f t="shared" si="40"/>
        <v>0</v>
      </c>
      <c r="AM117" s="3"/>
      <c r="AN117" s="3"/>
      <c r="AO117" s="3"/>
      <c r="AP117" s="3">
        <f t="shared" si="41"/>
        <v>0</v>
      </c>
      <c r="AQ117" s="3"/>
      <c r="AR117" s="3"/>
      <c r="AS117" s="3"/>
      <c r="AT117" s="3">
        <f t="shared" si="42"/>
        <v>0</v>
      </c>
      <c r="AU117" s="3"/>
      <c r="AV117" s="3"/>
      <c r="AW117" s="3"/>
      <c r="AX117" s="3">
        <f t="shared" si="43"/>
        <v>0</v>
      </c>
      <c r="AY117" s="3"/>
      <c r="AZ117" s="3"/>
      <c r="BA117" s="3"/>
      <c r="BB117" s="3" t="s">
        <v>0</v>
      </c>
    </row>
    <row r="118" spans="1:54" hidden="1" x14ac:dyDescent="0.2">
      <c r="A118" s="25" t="s">
        <v>423</v>
      </c>
      <c r="B118" s="11" t="s">
        <v>293</v>
      </c>
      <c r="C118" s="26" t="s">
        <v>294</v>
      </c>
      <c r="D118" s="11" t="s">
        <v>287</v>
      </c>
      <c r="E118" s="11" t="s">
        <v>288</v>
      </c>
      <c r="F118" s="3" t="s">
        <v>0</v>
      </c>
      <c r="G118" s="3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3">
        <f t="shared" si="36"/>
        <v>0</v>
      </c>
      <c r="O118" s="3"/>
      <c r="P118" s="3"/>
      <c r="Q118" s="3"/>
      <c r="R118" s="3">
        <f t="shared" si="37"/>
        <v>0</v>
      </c>
      <c r="S118" s="3"/>
      <c r="T118" s="3"/>
      <c r="U118" s="3"/>
      <c r="V118" s="3">
        <f t="shared" si="38"/>
        <v>0</v>
      </c>
      <c r="W118" s="3"/>
      <c r="X118" s="3"/>
      <c r="Y118" s="3"/>
      <c r="Z118" s="3">
        <f t="shared" si="39"/>
        <v>0</v>
      </c>
      <c r="AA118" s="3"/>
      <c r="AB118" s="3"/>
      <c r="AC118" s="3"/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f t="shared" si="40"/>
        <v>0</v>
      </c>
      <c r="AM118" s="3"/>
      <c r="AN118" s="3"/>
      <c r="AO118" s="3"/>
      <c r="AP118" s="3">
        <f t="shared" si="41"/>
        <v>0</v>
      </c>
      <c r="AQ118" s="3"/>
      <c r="AR118" s="3"/>
      <c r="AS118" s="3"/>
      <c r="AT118" s="3">
        <f t="shared" si="42"/>
        <v>0</v>
      </c>
      <c r="AU118" s="3"/>
      <c r="AV118" s="3"/>
      <c r="AW118" s="3"/>
      <c r="AX118" s="3">
        <f t="shared" si="43"/>
        <v>0</v>
      </c>
      <c r="AY118" s="3"/>
      <c r="AZ118" s="3"/>
      <c r="BA118" s="3"/>
      <c r="BB118" s="3" t="s">
        <v>78</v>
      </c>
    </row>
    <row r="119" spans="1:54" hidden="1" x14ac:dyDescent="0.2">
      <c r="A119" s="25" t="s">
        <v>0</v>
      </c>
      <c r="B119" s="11" t="s">
        <v>293</v>
      </c>
      <c r="C119" s="26" t="s">
        <v>0</v>
      </c>
      <c r="D119" s="11" t="s">
        <v>287</v>
      </c>
      <c r="E119" s="11" t="s">
        <v>288</v>
      </c>
      <c r="F119" s="3" t="s">
        <v>0</v>
      </c>
      <c r="G119" s="3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3">
        <f t="shared" si="36"/>
        <v>0</v>
      </c>
      <c r="O119" s="3"/>
      <c r="P119" s="3"/>
      <c r="Q119" s="3"/>
      <c r="R119" s="3">
        <f t="shared" si="37"/>
        <v>0</v>
      </c>
      <c r="S119" s="3"/>
      <c r="T119" s="3"/>
      <c r="U119" s="3"/>
      <c r="V119" s="3">
        <f t="shared" si="38"/>
        <v>0</v>
      </c>
      <c r="W119" s="3"/>
      <c r="X119" s="3"/>
      <c r="Y119" s="3"/>
      <c r="Z119" s="3">
        <f t="shared" si="39"/>
        <v>0</v>
      </c>
      <c r="AA119" s="3"/>
      <c r="AB119" s="3"/>
      <c r="AC119" s="3"/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f t="shared" si="40"/>
        <v>0</v>
      </c>
      <c r="AM119" s="3"/>
      <c r="AN119" s="3"/>
      <c r="AO119" s="3"/>
      <c r="AP119" s="3">
        <f t="shared" si="41"/>
        <v>0</v>
      </c>
      <c r="AQ119" s="3"/>
      <c r="AR119" s="3"/>
      <c r="AS119" s="3"/>
      <c r="AT119" s="3">
        <f t="shared" si="42"/>
        <v>0</v>
      </c>
      <c r="AU119" s="3"/>
      <c r="AV119" s="3"/>
      <c r="AW119" s="3"/>
      <c r="AX119" s="3">
        <f t="shared" si="43"/>
        <v>0</v>
      </c>
      <c r="AY119" s="3"/>
      <c r="AZ119" s="3"/>
      <c r="BA119" s="3"/>
      <c r="BB119" s="3" t="s">
        <v>0</v>
      </c>
    </row>
    <row r="120" spans="1:54" ht="194.25" hidden="1" customHeight="1" x14ac:dyDescent="0.2">
      <c r="A120" s="10" t="s">
        <v>424</v>
      </c>
      <c r="B120" s="11" t="s">
        <v>295</v>
      </c>
      <c r="C120" s="11" t="s">
        <v>296</v>
      </c>
      <c r="D120" s="11" t="s">
        <v>297</v>
      </c>
      <c r="E120" s="11" t="s">
        <v>119</v>
      </c>
      <c r="F120" s="3" t="s">
        <v>0</v>
      </c>
      <c r="G120" s="3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3">
        <f t="shared" si="36"/>
        <v>0</v>
      </c>
      <c r="O120" s="3"/>
      <c r="P120" s="3"/>
      <c r="Q120" s="3"/>
      <c r="R120" s="3">
        <f t="shared" si="37"/>
        <v>0</v>
      </c>
      <c r="S120" s="3"/>
      <c r="T120" s="3"/>
      <c r="U120" s="3"/>
      <c r="V120" s="3">
        <f t="shared" si="38"/>
        <v>0</v>
      </c>
      <c r="W120" s="3"/>
      <c r="X120" s="3"/>
      <c r="Y120" s="3"/>
      <c r="Z120" s="3">
        <f t="shared" si="39"/>
        <v>0</v>
      </c>
      <c r="AA120" s="3"/>
      <c r="AB120" s="3"/>
      <c r="AC120" s="3"/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f t="shared" si="40"/>
        <v>0</v>
      </c>
      <c r="AM120" s="3"/>
      <c r="AN120" s="3"/>
      <c r="AO120" s="3"/>
      <c r="AP120" s="3">
        <f t="shared" si="41"/>
        <v>0</v>
      </c>
      <c r="AQ120" s="3"/>
      <c r="AR120" s="3"/>
      <c r="AS120" s="3"/>
      <c r="AT120" s="3">
        <f t="shared" si="42"/>
        <v>0</v>
      </c>
      <c r="AU120" s="3"/>
      <c r="AV120" s="3"/>
      <c r="AW120" s="3"/>
      <c r="AX120" s="3">
        <f t="shared" si="43"/>
        <v>0</v>
      </c>
      <c r="AY120" s="3"/>
      <c r="AZ120" s="3"/>
      <c r="BA120" s="3"/>
      <c r="BB120" s="3" t="s">
        <v>78</v>
      </c>
    </row>
    <row r="121" spans="1:54" ht="33.75" hidden="1" x14ac:dyDescent="0.2">
      <c r="A121" s="10" t="s">
        <v>425</v>
      </c>
      <c r="B121" s="11" t="s">
        <v>298</v>
      </c>
      <c r="C121" s="11" t="s">
        <v>299</v>
      </c>
      <c r="D121" s="11" t="s">
        <v>95</v>
      </c>
      <c r="E121" s="11" t="s">
        <v>288</v>
      </c>
      <c r="F121" s="3" t="s">
        <v>0</v>
      </c>
      <c r="G121" s="3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3">
        <f t="shared" si="36"/>
        <v>0</v>
      </c>
      <c r="O121" s="3"/>
      <c r="P121" s="3"/>
      <c r="Q121" s="3"/>
      <c r="R121" s="3">
        <f t="shared" si="37"/>
        <v>0</v>
      </c>
      <c r="S121" s="3"/>
      <c r="T121" s="3"/>
      <c r="U121" s="3"/>
      <c r="V121" s="3">
        <f t="shared" si="38"/>
        <v>0</v>
      </c>
      <c r="W121" s="3"/>
      <c r="X121" s="3"/>
      <c r="Y121" s="3"/>
      <c r="Z121" s="3">
        <f t="shared" si="39"/>
        <v>0</v>
      </c>
      <c r="AA121" s="3"/>
      <c r="AB121" s="3"/>
      <c r="AC121" s="3"/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f t="shared" si="40"/>
        <v>0</v>
      </c>
      <c r="AM121" s="3"/>
      <c r="AN121" s="3"/>
      <c r="AO121" s="3"/>
      <c r="AP121" s="3">
        <f t="shared" si="41"/>
        <v>0</v>
      </c>
      <c r="AQ121" s="3"/>
      <c r="AR121" s="3"/>
      <c r="AS121" s="3"/>
      <c r="AT121" s="3">
        <f t="shared" si="42"/>
        <v>0</v>
      </c>
      <c r="AU121" s="3"/>
      <c r="AV121" s="3"/>
      <c r="AW121" s="3"/>
      <c r="AX121" s="3">
        <f t="shared" si="43"/>
        <v>0</v>
      </c>
      <c r="AY121" s="3"/>
      <c r="AZ121" s="3"/>
      <c r="BA121" s="3"/>
      <c r="BB121" s="3" t="s">
        <v>78</v>
      </c>
    </row>
    <row r="122" spans="1:54" ht="22.5" hidden="1" x14ac:dyDescent="0.2">
      <c r="A122" s="10" t="s">
        <v>426</v>
      </c>
      <c r="B122" s="11" t="s">
        <v>300</v>
      </c>
      <c r="C122" s="11" t="s">
        <v>301</v>
      </c>
      <c r="D122" s="11" t="s">
        <v>24</v>
      </c>
      <c r="E122" s="11" t="s">
        <v>302</v>
      </c>
      <c r="F122" s="3" t="s">
        <v>0</v>
      </c>
      <c r="G122" s="3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3">
        <f t="shared" si="36"/>
        <v>0</v>
      </c>
      <c r="O122" s="3"/>
      <c r="P122" s="3"/>
      <c r="Q122" s="3"/>
      <c r="R122" s="3">
        <f t="shared" si="37"/>
        <v>0</v>
      </c>
      <c r="S122" s="3"/>
      <c r="T122" s="3"/>
      <c r="U122" s="3"/>
      <c r="V122" s="3">
        <f t="shared" si="38"/>
        <v>0</v>
      </c>
      <c r="W122" s="3"/>
      <c r="X122" s="3"/>
      <c r="Y122" s="3"/>
      <c r="Z122" s="3">
        <f t="shared" si="39"/>
        <v>0</v>
      </c>
      <c r="AA122" s="3"/>
      <c r="AB122" s="3"/>
      <c r="AC122" s="3"/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f t="shared" si="40"/>
        <v>0</v>
      </c>
      <c r="AM122" s="3"/>
      <c r="AN122" s="3"/>
      <c r="AO122" s="3"/>
      <c r="AP122" s="3">
        <f t="shared" si="41"/>
        <v>0</v>
      </c>
      <c r="AQ122" s="3"/>
      <c r="AR122" s="3"/>
      <c r="AS122" s="3"/>
      <c r="AT122" s="3">
        <f t="shared" si="42"/>
        <v>0</v>
      </c>
      <c r="AU122" s="3"/>
      <c r="AV122" s="3"/>
      <c r="AW122" s="3"/>
      <c r="AX122" s="3">
        <f t="shared" si="43"/>
        <v>0</v>
      </c>
      <c r="AY122" s="3"/>
      <c r="AZ122" s="3"/>
      <c r="BA122" s="3"/>
      <c r="BB122" s="3" t="s">
        <v>78</v>
      </c>
    </row>
    <row r="123" spans="1:54" ht="33.75" hidden="1" x14ac:dyDescent="0.2">
      <c r="A123" s="10" t="s">
        <v>427</v>
      </c>
      <c r="B123" s="11" t="s">
        <v>303</v>
      </c>
      <c r="C123" s="11" t="s">
        <v>304</v>
      </c>
      <c r="D123" s="11" t="s">
        <v>99</v>
      </c>
      <c r="E123" s="11" t="s">
        <v>134</v>
      </c>
      <c r="F123" s="3" t="s">
        <v>0</v>
      </c>
      <c r="G123" s="3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3">
        <f t="shared" si="36"/>
        <v>0</v>
      </c>
      <c r="O123" s="3"/>
      <c r="P123" s="3"/>
      <c r="Q123" s="3"/>
      <c r="R123" s="3">
        <f t="shared" si="37"/>
        <v>0</v>
      </c>
      <c r="S123" s="3"/>
      <c r="T123" s="3"/>
      <c r="U123" s="3"/>
      <c r="V123" s="3">
        <f t="shared" si="38"/>
        <v>0</v>
      </c>
      <c r="W123" s="3"/>
      <c r="X123" s="3"/>
      <c r="Y123" s="3"/>
      <c r="Z123" s="3">
        <f t="shared" si="39"/>
        <v>0</v>
      </c>
      <c r="AA123" s="3"/>
      <c r="AB123" s="3"/>
      <c r="AC123" s="3"/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f t="shared" si="40"/>
        <v>0</v>
      </c>
      <c r="AM123" s="3"/>
      <c r="AN123" s="3"/>
      <c r="AO123" s="3"/>
      <c r="AP123" s="3">
        <f t="shared" si="41"/>
        <v>0</v>
      </c>
      <c r="AQ123" s="3"/>
      <c r="AR123" s="3"/>
      <c r="AS123" s="3"/>
      <c r="AT123" s="3">
        <f t="shared" si="42"/>
        <v>0</v>
      </c>
      <c r="AU123" s="3"/>
      <c r="AV123" s="3"/>
      <c r="AW123" s="3"/>
      <c r="AX123" s="3">
        <f t="shared" si="43"/>
        <v>0</v>
      </c>
      <c r="AY123" s="3"/>
      <c r="AZ123" s="3"/>
      <c r="BA123" s="3"/>
      <c r="BB123" s="3" t="s">
        <v>78</v>
      </c>
    </row>
    <row r="124" spans="1:54" ht="112.5" hidden="1" x14ac:dyDescent="0.2">
      <c r="A124" s="10" t="s">
        <v>428</v>
      </c>
      <c r="B124" s="11" t="s">
        <v>305</v>
      </c>
      <c r="C124" s="11" t="s">
        <v>306</v>
      </c>
      <c r="D124" s="11" t="s">
        <v>118</v>
      </c>
      <c r="E124" s="11" t="s">
        <v>307</v>
      </c>
      <c r="F124" s="3" t="s">
        <v>0</v>
      </c>
      <c r="G124" s="3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3">
        <f t="shared" si="36"/>
        <v>0</v>
      </c>
      <c r="O124" s="3"/>
      <c r="P124" s="3"/>
      <c r="Q124" s="3"/>
      <c r="R124" s="3">
        <f t="shared" si="37"/>
        <v>0</v>
      </c>
      <c r="S124" s="3"/>
      <c r="T124" s="3"/>
      <c r="U124" s="3"/>
      <c r="V124" s="3">
        <f t="shared" si="38"/>
        <v>0</v>
      </c>
      <c r="W124" s="3"/>
      <c r="X124" s="3"/>
      <c r="Y124" s="3"/>
      <c r="Z124" s="3">
        <f t="shared" si="39"/>
        <v>0</v>
      </c>
      <c r="AA124" s="3"/>
      <c r="AB124" s="3"/>
      <c r="AC124" s="3"/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f t="shared" si="40"/>
        <v>0</v>
      </c>
      <c r="AM124" s="3"/>
      <c r="AN124" s="3"/>
      <c r="AO124" s="3"/>
      <c r="AP124" s="3">
        <f t="shared" si="41"/>
        <v>0</v>
      </c>
      <c r="AQ124" s="3"/>
      <c r="AR124" s="3"/>
      <c r="AS124" s="3"/>
      <c r="AT124" s="3">
        <f t="shared" si="42"/>
        <v>0</v>
      </c>
      <c r="AU124" s="3"/>
      <c r="AV124" s="3"/>
      <c r="AW124" s="3"/>
      <c r="AX124" s="3">
        <f t="shared" si="43"/>
        <v>0</v>
      </c>
      <c r="AY124" s="3"/>
      <c r="AZ124" s="3"/>
      <c r="BA124" s="3"/>
      <c r="BB124" s="3" t="s">
        <v>78</v>
      </c>
    </row>
    <row r="125" spans="1:54" ht="36" hidden="1" customHeight="1" x14ac:dyDescent="0.2">
      <c r="A125" s="10" t="s">
        <v>429</v>
      </c>
      <c r="B125" s="11" t="s">
        <v>308</v>
      </c>
      <c r="C125" s="11" t="s">
        <v>309</v>
      </c>
      <c r="D125" s="11" t="s">
        <v>118</v>
      </c>
      <c r="E125" s="11" t="s">
        <v>119</v>
      </c>
      <c r="F125" s="3" t="s">
        <v>0</v>
      </c>
      <c r="G125" s="3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3">
        <f t="shared" si="36"/>
        <v>0</v>
      </c>
      <c r="O125" s="3"/>
      <c r="P125" s="3"/>
      <c r="Q125" s="3"/>
      <c r="R125" s="3">
        <f t="shared" si="37"/>
        <v>0</v>
      </c>
      <c r="S125" s="3"/>
      <c r="T125" s="3"/>
      <c r="U125" s="3"/>
      <c r="V125" s="3">
        <f t="shared" si="38"/>
        <v>0</v>
      </c>
      <c r="W125" s="3"/>
      <c r="X125" s="3"/>
      <c r="Y125" s="3"/>
      <c r="Z125" s="3">
        <f t="shared" si="39"/>
        <v>0</v>
      </c>
      <c r="AA125" s="3"/>
      <c r="AB125" s="3"/>
      <c r="AC125" s="3"/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f t="shared" si="40"/>
        <v>0</v>
      </c>
      <c r="AM125" s="3"/>
      <c r="AN125" s="3"/>
      <c r="AO125" s="3"/>
      <c r="AP125" s="3">
        <f t="shared" si="41"/>
        <v>0</v>
      </c>
      <c r="AQ125" s="3"/>
      <c r="AR125" s="3"/>
      <c r="AS125" s="3"/>
      <c r="AT125" s="3">
        <f t="shared" si="42"/>
        <v>0</v>
      </c>
      <c r="AU125" s="3"/>
      <c r="AV125" s="3"/>
      <c r="AW125" s="3"/>
      <c r="AX125" s="3">
        <f t="shared" si="43"/>
        <v>0</v>
      </c>
      <c r="AY125" s="3"/>
      <c r="AZ125" s="3"/>
      <c r="BA125" s="3"/>
      <c r="BB125" s="3" t="s">
        <v>78</v>
      </c>
    </row>
    <row r="126" spans="1:54" ht="45" x14ac:dyDescent="0.2">
      <c r="A126" s="10" t="s">
        <v>377</v>
      </c>
      <c r="B126" s="11" t="s">
        <v>310</v>
      </c>
      <c r="C126" s="11" t="s">
        <v>311</v>
      </c>
      <c r="D126" s="11" t="s">
        <v>23</v>
      </c>
      <c r="E126" s="15" t="s">
        <v>471</v>
      </c>
      <c r="F126" s="3" t="s">
        <v>0</v>
      </c>
      <c r="G126" s="3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3">
        <f t="shared" si="36"/>
        <v>1540000</v>
      </c>
      <c r="O126" s="3"/>
      <c r="P126" s="3"/>
      <c r="Q126" s="3">
        <v>1540000</v>
      </c>
      <c r="R126" s="3">
        <f t="shared" si="37"/>
        <v>1580000</v>
      </c>
      <c r="S126" s="3"/>
      <c r="T126" s="3"/>
      <c r="U126" s="3">
        <v>1580000</v>
      </c>
      <c r="V126" s="3">
        <f t="shared" si="38"/>
        <v>1580000</v>
      </c>
      <c r="W126" s="3"/>
      <c r="X126" s="3"/>
      <c r="Y126" s="3">
        <v>1580000</v>
      </c>
      <c r="Z126" s="3">
        <f t="shared" si="39"/>
        <v>1580000</v>
      </c>
      <c r="AA126" s="3"/>
      <c r="AB126" s="3"/>
      <c r="AC126" s="3">
        <v>1580000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f t="shared" si="40"/>
        <v>1520000</v>
      </c>
      <c r="AM126" s="3">
        <v>0</v>
      </c>
      <c r="AN126" s="3">
        <v>0</v>
      </c>
      <c r="AO126" s="3">
        <v>1520000</v>
      </c>
      <c r="AP126" s="3">
        <f t="shared" si="41"/>
        <v>1580000</v>
      </c>
      <c r="AQ126" s="3">
        <v>0</v>
      </c>
      <c r="AR126" s="3">
        <v>0</v>
      </c>
      <c r="AS126" s="3">
        <v>1580000</v>
      </c>
      <c r="AT126" s="3">
        <f t="shared" si="42"/>
        <v>1580000</v>
      </c>
      <c r="AU126" s="3">
        <v>0</v>
      </c>
      <c r="AV126" s="3">
        <v>0</v>
      </c>
      <c r="AW126" s="3">
        <v>1580000</v>
      </c>
      <c r="AX126" s="3">
        <f t="shared" si="43"/>
        <v>1580000</v>
      </c>
      <c r="AY126" s="3">
        <v>0</v>
      </c>
      <c r="AZ126" s="3">
        <v>0</v>
      </c>
      <c r="BA126" s="3">
        <v>1580000</v>
      </c>
      <c r="BB126" s="3" t="s">
        <v>78</v>
      </c>
    </row>
    <row r="127" spans="1:54" ht="45" x14ac:dyDescent="0.2">
      <c r="A127" s="10" t="s">
        <v>378</v>
      </c>
      <c r="B127" s="11" t="s">
        <v>312</v>
      </c>
      <c r="C127" s="11" t="s">
        <v>313</v>
      </c>
      <c r="D127" s="11" t="s">
        <v>23</v>
      </c>
      <c r="E127" s="15" t="s">
        <v>471</v>
      </c>
      <c r="F127" s="3" t="s">
        <v>0</v>
      </c>
      <c r="G127" s="3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3">
        <f t="shared" si="36"/>
        <v>4431000</v>
      </c>
      <c r="O127" s="3"/>
      <c r="P127" s="3"/>
      <c r="Q127" s="3">
        <v>4431000</v>
      </c>
      <c r="R127" s="3">
        <f t="shared" si="37"/>
        <v>4561100</v>
      </c>
      <c r="S127" s="3"/>
      <c r="T127" s="3"/>
      <c r="U127" s="3">
        <v>4561100</v>
      </c>
      <c r="V127" s="3">
        <f t="shared" si="38"/>
        <v>4561100</v>
      </c>
      <c r="W127" s="3"/>
      <c r="X127" s="3"/>
      <c r="Y127" s="3">
        <v>4561100</v>
      </c>
      <c r="Z127" s="3">
        <f t="shared" si="39"/>
        <v>4561100</v>
      </c>
      <c r="AA127" s="3"/>
      <c r="AB127" s="3"/>
      <c r="AC127" s="3">
        <v>4561100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f t="shared" si="40"/>
        <v>4431000</v>
      </c>
      <c r="AM127" s="3">
        <v>0</v>
      </c>
      <c r="AN127" s="3">
        <v>0</v>
      </c>
      <c r="AO127" s="3">
        <v>4431000</v>
      </c>
      <c r="AP127" s="3">
        <f t="shared" si="41"/>
        <v>4561100</v>
      </c>
      <c r="AQ127" s="3">
        <v>0</v>
      </c>
      <c r="AR127" s="3">
        <v>0</v>
      </c>
      <c r="AS127" s="3">
        <v>4561100</v>
      </c>
      <c r="AT127" s="3">
        <f t="shared" si="42"/>
        <v>4561100</v>
      </c>
      <c r="AU127" s="3">
        <v>0</v>
      </c>
      <c r="AV127" s="3">
        <v>0</v>
      </c>
      <c r="AW127" s="3">
        <v>4561100</v>
      </c>
      <c r="AX127" s="3">
        <f t="shared" si="43"/>
        <v>4561100</v>
      </c>
      <c r="AY127" s="3">
        <v>0</v>
      </c>
      <c r="AZ127" s="3">
        <v>0</v>
      </c>
      <c r="BA127" s="3">
        <v>4561100</v>
      </c>
      <c r="BB127" s="3" t="s">
        <v>78</v>
      </c>
    </row>
    <row r="128" spans="1:54" ht="101.25" customHeight="1" x14ac:dyDescent="0.2">
      <c r="A128" s="10" t="s">
        <v>379</v>
      </c>
      <c r="B128" s="11" t="s">
        <v>314</v>
      </c>
      <c r="C128" s="11" t="s">
        <v>315</v>
      </c>
      <c r="D128" s="11" t="s">
        <v>23</v>
      </c>
      <c r="E128" s="15" t="s">
        <v>119</v>
      </c>
      <c r="F128" s="3" t="s">
        <v>0</v>
      </c>
      <c r="G128" s="3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3">
        <f t="shared" si="36"/>
        <v>10494400</v>
      </c>
      <c r="O128" s="3"/>
      <c r="P128" s="3"/>
      <c r="Q128" s="3">
        <v>10494400</v>
      </c>
      <c r="R128" s="3">
        <f t="shared" si="37"/>
        <v>10363000</v>
      </c>
      <c r="S128" s="3"/>
      <c r="T128" s="3"/>
      <c r="U128" s="3">
        <v>10363000</v>
      </c>
      <c r="V128" s="3">
        <f t="shared" si="38"/>
        <v>10063000</v>
      </c>
      <c r="W128" s="3"/>
      <c r="X128" s="3"/>
      <c r="Y128" s="3">
        <v>10063000</v>
      </c>
      <c r="Z128" s="3">
        <f t="shared" si="39"/>
        <v>10063000</v>
      </c>
      <c r="AA128" s="3"/>
      <c r="AB128" s="3"/>
      <c r="AC128" s="3">
        <v>10063000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f t="shared" si="40"/>
        <v>10474400</v>
      </c>
      <c r="AM128" s="3">
        <v>0</v>
      </c>
      <c r="AN128" s="3">
        <v>0</v>
      </c>
      <c r="AO128" s="3">
        <v>10474400</v>
      </c>
      <c r="AP128" s="3">
        <f t="shared" si="41"/>
        <v>10363000</v>
      </c>
      <c r="AQ128" s="3">
        <v>0</v>
      </c>
      <c r="AR128" s="3">
        <v>0</v>
      </c>
      <c r="AS128" s="3">
        <v>10363000</v>
      </c>
      <c r="AT128" s="3">
        <f t="shared" si="42"/>
        <v>10063000</v>
      </c>
      <c r="AU128" s="3">
        <v>0</v>
      </c>
      <c r="AV128" s="3">
        <v>0</v>
      </c>
      <c r="AW128" s="3">
        <v>10063000</v>
      </c>
      <c r="AX128" s="3">
        <f t="shared" si="43"/>
        <v>10063000</v>
      </c>
      <c r="AY128" s="3">
        <v>0</v>
      </c>
      <c r="AZ128" s="3">
        <v>0</v>
      </c>
      <c r="BA128" s="3">
        <v>10063000</v>
      </c>
      <c r="BB128" s="3" t="s">
        <v>78</v>
      </c>
    </row>
    <row r="129" spans="1:54" ht="33.75" hidden="1" x14ac:dyDescent="0.2">
      <c r="A129" s="10" t="s">
        <v>380</v>
      </c>
      <c r="B129" s="11" t="s">
        <v>317</v>
      </c>
      <c r="C129" s="11" t="s">
        <v>318</v>
      </c>
      <c r="D129" s="11" t="s">
        <v>168</v>
      </c>
      <c r="E129" s="11" t="s">
        <v>80</v>
      </c>
      <c r="F129" s="3" t="s">
        <v>0</v>
      </c>
      <c r="G129" s="3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3">
        <f t="shared" si="36"/>
        <v>0</v>
      </c>
      <c r="O129" s="3"/>
      <c r="P129" s="3"/>
      <c r="Q129" s="3"/>
      <c r="R129" s="3">
        <f t="shared" si="37"/>
        <v>0</v>
      </c>
      <c r="S129" s="3"/>
      <c r="T129" s="3"/>
      <c r="U129" s="3"/>
      <c r="V129" s="3">
        <f t="shared" si="38"/>
        <v>0</v>
      </c>
      <c r="W129" s="3"/>
      <c r="X129" s="3"/>
      <c r="Y129" s="3"/>
      <c r="Z129" s="3">
        <f t="shared" si="39"/>
        <v>0</v>
      </c>
      <c r="AA129" s="3"/>
      <c r="AB129" s="3"/>
      <c r="AC129" s="3"/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f t="shared" si="40"/>
        <v>0</v>
      </c>
      <c r="AM129" s="3"/>
      <c r="AN129" s="3"/>
      <c r="AO129" s="3"/>
      <c r="AP129" s="3">
        <f t="shared" si="41"/>
        <v>0</v>
      </c>
      <c r="AQ129" s="3"/>
      <c r="AR129" s="3"/>
      <c r="AS129" s="3"/>
      <c r="AT129" s="3">
        <f t="shared" si="42"/>
        <v>0</v>
      </c>
      <c r="AU129" s="3"/>
      <c r="AV129" s="3"/>
      <c r="AW129" s="3"/>
      <c r="AX129" s="3">
        <f t="shared" si="43"/>
        <v>0</v>
      </c>
      <c r="AY129" s="3"/>
      <c r="AZ129" s="3"/>
      <c r="BA129" s="3"/>
      <c r="BB129" s="3" t="s">
        <v>78</v>
      </c>
    </row>
    <row r="130" spans="1:54" ht="22.5" hidden="1" x14ac:dyDescent="0.2">
      <c r="A130" s="10" t="s">
        <v>384</v>
      </c>
      <c r="B130" s="11" t="s">
        <v>319</v>
      </c>
      <c r="C130" s="11" t="s">
        <v>320</v>
      </c>
      <c r="D130" s="11" t="s">
        <v>176</v>
      </c>
      <c r="E130" s="11" t="s">
        <v>180</v>
      </c>
      <c r="F130" s="3" t="s">
        <v>0</v>
      </c>
      <c r="G130" s="3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3">
        <f t="shared" si="36"/>
        <v>0</v>
      </c>
      <c r="O130" s="3"/>
      <c r="P130" s="3"/>
      <c r="Q130" s="3"/>
      <c r="R130" s="3">
        <f t="shared" si="37"/>
        <v>0</v>
      </c>
      <c r="S130" s="3"/>
      <c r="T130" s="3"/>
      <c r="U130" s="3"/>
      <c r="V130" s="3">
        <f t="shared" si="38"/>
        <v>0</v>
      </c>
      <c r="W130" s="3"/>
      <c r="X130" s="3"/>
      <c r="Y130" s="3"/>
      <c r="Z130" s="3">
        <f t="shared" si="39"/>
        <v>0</v>
      </c>
      <c r="AA130" s="3"/>
      <c r="AB130" s="3"/>
      <c r="AC130" s="3"/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f t="shared" si="40"/>
        <v>0</v>
      </c>
      <c r="AM130" s="3"/>
      <c r="AN130" s="3"/>
      <c r="AO130" s="3"/>
      <c r="AP130" s="3">
        <f t="shared" si="41"/>
        <v>0</v>
      </c>
      <c r="AQ130" s="3"/>
      <c r="AR130" s="3"/>
      <c r="AS130" s="3"/>
      <c r="AT130" s="3">
        <f t="shared" si="42"/>
        <v>0</v>
      </c>
      <c r="AU130" s="3"/>
      <c r="AV130" s="3"/>
      <c r="AW130" s="3"/>
      <c r="AX130" s="3">
        <f t="shared" si="43"/>
        <v>0</v>
      </c>
      <c r="AY130" s="3"/>
      <c r="AZ130" s="3"/>
      <c r="BA130" s="3"/>
      <c r="BB130" s="3" t="s">
        <v>78</v>
      </c>
    </row>
    <row r="131" spans="1:54" hidden="1" x14ac:dyDescent="0.2">
      <c r="A131" s="25" t="s">
        <v>401</v>
      </c>
      <c r="B131" s="11" t="s">
        <v>321</v>
      </c>
      <c r="C131" s="26" t="s">
        <v>322</v>
      </c>
      <c r="D131" s="11" t="s">
        <v>176</v>
      </c>
      <c r="E131" s="11" t="s">
        <v>226</v>
      </c>
      <c r="F131" s="3" t="s">
        <v>0</v>
      </c>
      <c r="G131" s="3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3">
        <f t="shared" si="36"/>
        <v>0</v>
      </c>
      <c r="O131" s="3"/>
      <c r="P131" s="3"/>
      <c r="Q131" s="3"/>
      <c r="R131" s="3">
        <f t="shared" si="37"/>
        <v>0</v>
      </c>
      <c r="S131" s="3"/>
      <c r="T131" s="3"/>
      <c r="U131" s="3"/>
      <c r="V131" s="3">
        <f t="shared" si="38"/>
        <v>0</v>
      </c>
      <c r="W131" s="3"/>
      <c r="X131" s="3"/>
      <c r="Y131" s="3"/>
      <c r="Z131" s="3">
        <f t="shared" si="39"/>
        <v>0</v>
      </c>
      <c r="AA131" s="3"/>
      <c r="AB131" s="3"/>
      <c r="AC131" s="3"/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f t="shared" si="40"/>
        <v>0</v>
      </c>
      <c r="AM131" s="3"/>
      <c r="AN131" s="3"/>
      <c r="AO131" s="3"/>
      <c r="AP131" s="3">
        <f t="shared" si="41"/>
        <v>0</v>
      </c>
      <c r="AQ131" s="3"/>
      <c r="AR131" s="3"/>
      <c r="AS131" s="3"/>
      <c r="AT131" s="3">
        <f t="shared" si="42"/>
        <v>0</v>
      </c>
      <c r="AU131" s="3"/>
      <c r="AV131" s="3"/>
      <c r="AW131" s="3"/>
      <c r="AX131" s="3">
        <f t="shared" si="43"/>
        <v>0</v>
      </c>
      <c r="AY131" s="3"/>
      <c r="AZ131" s="3"/>
      <c r="BA131" s="3"/>
      <c r="BB131" s="3" t="s">
        <v>78</v>
      </c>
    </row>
    <row r="132" spans="1:54" hidden="1" x14ac:dyDescent="0.2">
      <c r="A132" s="25" t="s">
        <v>0</v>
      </c>
      <c r="B132" s="11" t="s">
        <v>321</v>
      </c>
      <c r="C132" s="26" t="s">
        <v>0</v>
      </c>
      <c r="D132" s="11" t="s">
        <v>176</v>
      </c>
      <c r="E132" s="11" t="s">
        <v>226</v>
      </c>
      <c r="F132" s="3" t="s">
        <v>0</v>
      </c>
      <c r="G132" s="3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3">
        <f t="shared" si="36"/>
        <v>0</v>
      </c>
      <c r="O132" s="3"/>
      <c r="P132" s="3"/>
      <c r="Q132" s="3"/>
      <c r="R132" s="3">
        <f t="shared" si="37"/>
        <v>0</v>
      </c>
      <c r="S132" s="3"/>
      <c r="T132" s="3"/>
      <c r="U132" s="3"/>
      <c r="V132" s="3">
        <f t="shared" si="38"/>
        <v>0</v>
      </c>
      <c r="W132" s="3"/>
      <c r="X132" s="3"/>
      <c r="Y132" s="3"/>
      <c r="Z132" s="3">
        <f t="shared" si="39"/>
        <v>0</v>
      </c>
      <c r="AA132" s="3"/>
      <c r="AB132" s="3"/>
      <c r="AC132" s="3"/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f t="shared" si="40"/>
        <v>0</v>
      </c>
      <c r="AM132" s="3"/>
      <c r="AN132" s="3"/>
      <c r="AO132" s="3"/>
      <c r="AP132" s="3">
        <f t="shared" si="41"/>
        <v>0</v>
      </c>
      <c r="AQ132" s="3"/>
      <c r="AR132" s="3"/>
      <c r="AS132" s="3"/>
      <c r="AT132" s="3">
        <f t="shared" si="42"/>
        <v>0</v>
      </c>
      <c r="AU132" s="3"/>
      <c r="AV132" s="3"/>
      <c r="AW132" s="3"/>
      <c r="AX132" s="3">
        <f t="shared" si="43"/>
        <v>0</v>
      </c>
      <c r="AY132" s="3"/>
      <c r="AZ132" s="3"/>
      <c r="BA132" s="3"/>
      <c r="BB132" s="3" t="s">
        <v>0</v>
      </c>
    </row>
    <row r="133" spans="1:54" hidden="1" x14ac:dyDescent="0.2">
      <c r="A133" s="25" t="s">
        <v>385</v>
      </c>
      <c r="B133" s="11" t="s">
        <v>323</v>
      </c>
      <c r="C133" s="26" t="s">
        <v>324</v>
      </c>
      <c r="D133" s="11" t="s">
        <v>176</v>
      </c>
      <c r="E133" s="11" t="s">
        <v>141</v>
      </c>
      <c r="F133" s="3" t="s">
        <v>0</v>
      </c>
      <c r="G133" s="3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3">
        <f t="shared" si="36"/>
        <v>0</v>
      </c>
      <c r="O133" s="3"/>
      <c r="P133" s="3"/>
      <c r="Q133" s="3"/>
      <c r="R133" s="3">
        <f t="shared" si="37"/>
        <v>0</v>
      </c>
      <c r="S133" s="3"/>
      <c r="T133" s="3"/>
      <c r="U133" s="3"/>
      <c r="V133" s="3">
        <f t="shared" si="38"/>
        <v>0</v>
      </c>
      <c r="W133" s="3"/>
      <c r="X133" s="3"/>
      <c r="Y133" s="3"/>
      <c r="Z133" s="3">
        <f t="shared" si="39"/>
        <v>0</v>
      </c>
      <c r="AA133" s="3"/>
      <c r="AB133" s="3"/>
      <c r="AC133" s="3"/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f t="shared" si="40"/>
        <v>0</v>
      </c>
      <c r="AM133" s="3"/>
      <c r="AN133" s="3"/>
      <c r="AO133" s="3"/>
      <c r="AP133" s="3">
        <f t="shared" si="41"/>
        <v>0</v>
      </c>
      <c r="AQ133" s="3"/>
      <c r="AR133" s="3"/>
      <c r="AS133" s="3"/>
      <c r="AT133" s="3">
        <f t="shared" si="42"/>
        <v>0</v>
      </c>
      <c r="AU133" s="3"/>
      <c r="AV133" s="3"/>
      <c r="AW133" s="3"/>
      <c r="AX133" s="3">
        <f t="shared" si="43"/>
        <v>0</v>
      </c>
      <c r="AY133" s="3"/>
      <c r="AZ133" s="3"/>
      <c r="BA133" s="3"/>
      <c r="BB133" s="3" t="s">
        <v>78</v>
      </c>
    </row>
    <row r="134" spans="1:54" hidden="1" x14ac:dyDescent="0.2">
      <c r="A134" s="25" t="s">
        <v>0</v>
      </c>
      <c r="B134" s="11" t="s">
        <v>323</v>
      </c>
      <c r="C134" s="26" t="s">
        <v>0</v>
      </c>
      <c r="D134" s="11" t="s">
        <v>176</v>
      </c>
      <c r="E134" s="11" t="s">
        <v>141</v>
      </c>
      <c r="F134" s="3" t="s">
        <v>0</v>
      </c>
      <c r="G134" s="3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3">
        <f t="shared" si="36"/>
        <v>0</v>
      </c>
      <c r="O134" s="3"/>
      <c r="P134" s="3"/>
      <c r="Q134" s="3"/>
      <c r="R134" s="3">
        <f t="shared" si="37"/>
        <v>0</v>
      </c>
      <c r="S134" s="3"/>
      <c r="T134" s="3"/>
      <c r="U134" s="3"/>
      <c r="V134" s="3">
        <f t="shared" si="38"/>
        <v>0</v>
      </c>
      <c r="W134" s="3"/>
      <c r="X134" s="3"/>
      <c r="Y134" s="3"/>
      <c r="Z134" s="3">
        <f t="shared" si="39"/>
        <v>0</v>
      </c>
      <c r="AA134" s="3"/>
      <c r="AB134" s="3"/>
      <c r="AC134" s="3"/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f t="shared" si="40"/>
        <v>0</v>
      </c>
      <c r="AM134" s="3"/>
      <c r="AN134" s="3"/>
      <c r="AO134" s="3"/>
      <c r="AP134" s="3">
        <f t="shared" si="41"/>
        <v>0</v>
      </c>
      <c r="AQ134" s="3"/>
      <c r="AR134" s="3"/>
      <c r="AS134" s="3"/>
      <c r="AT134" s="3">
        <f t="shared" si="42"/>
        <v>0</v>
      </c>
      <c r="AU134" s="3"/>
      <c r="AV134" s="3"/>
      <c r="AW134" s="3"/>
      <c r="AX134" s="3">
        <f t="shared" si="43"/>
        <v>0</v>
      </c>
      <c r="AY134" s="3"/>
      <c r="AZ134" s="3"/>
      <c r="BA134" s="3"/>
      <c r="BB134" s="3" t="s">
        <v>0</v>
      </c>
    </row>
    <row r="135" spans="1:54" hidden="1" x14ac:dyDescent="0.2">
      <c r="A135" s="25" t="s">
        <v>430</v>
      </c>
      <c r="B135" s="11" t="s">
        <v>325</v>
      </c>
      <c r="C135" s="26" t="s">
        <v>326</v>
      </c>
      <c r="D135" s="11" t="s">
        <v>176</v>
      </c>
      <c r="E135" s="11" t="s">
        <v>119</v>
      </c>
      <c r="F135" s="3" t="s">
        <v>0</v>
      </c>
      <c r="G135" s="3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3">
        <f t="shared" si="36"/>
        <v>0</v>
      </c>
      <c r="O135" s="3"/>
      <c r="P135" s="3"/>
      <c r="Q135" s="3"/>
      <c r="R135" s="3">
        <f t="shared" si="37"/>
        <v>0</v>
      </c>
      <c r="S135" s="3"/>
      <c r="T135" s="3"/>
      <c r="U135" s="3"/>
      <c r="V135" s="3">
        <f t="shared" si="38"/>
        <v>0</v>
      </c>
      <c r="W135" s="3"/>
      <c r="X135" s="3"/>
      <c r="Y135" s="3"/>
      <c r="Z135" s="3">
        <f t="shared" si="39"/>
        <v>0</v>
      </c>
      <c r="AA135" s="3"/>
      <c r="AB135" s="3"/>
      <c r="AC135" s="3"/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f t="shared" si="40"/>
        <v>0</v>
      </c>
      <c r="AM135" s="3"/>
      <c r="AN135" s="3"/>
      <c r="AO135" s="3"/>
      <c r="AP135" s="3">
        <f t="shared" si="41"/>
        <v>0</v>
      </c>
      <c r="AQ135" s="3"/>
      <c r="AR135" s="3"/>
      <c r="AS135" s="3"/>
      <c r="AT135" s="3">
        <f t="shared" si="42"/>
        <v>0</v>
      </c>
      <c r="AU135" s="3"/>
      <c r="AV135" s="3"/>
      <c r="AW135" s="3"/>
      <c r="AX135" s="3">
        <f t="shared" si="43"/>
        <v>0</v>
      </c>
      <c r="AY135" s="3"/>
      <c r="AZ135" s="3"/>
      <c r="BA135" s="3"/>
      <c r="BB135" s="3" t="s">
        <v>78</v>
      </c>
    </row>
    <row r="136" spans="1:54" hidden="1" x14ac:dyDescent="0.2">
      <c r="A136" s="25" t="s">
        <v>0</v>
      </c>
      <c r="B136" s="11" t="s">
        <v>325</v>
      </c>
      <c r="C136" s="26" t="s">
        <v>0</v>
      </c>
      <c r="D136" s="11" t="s">
        <v>176</v>
      </c>
      <c r="E136" s="11" t="s">
        <v>119</v>
      </c>
      <c r="F136" s="3" t="s">
        <v>0</v>
      </c>
      <c r="G136" s="3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3">
        <f t="shared" si="36"/>
        <v>0</v>
      </c>
      <c r="O136" s="3"/>
      <c r="P136" s="3"/>
      <c r="Q136" s="3"/>
      <c r="R136" s="3">
        <f t="shared" si="37"/>
        <v>0</v>
      </c>
      <c r="S136" s="3"/>
      <c r="T136" s="3"/>
      <c r="U136" s="3"/>
      <c r="V136" s="3">
        <f t="shared" si="38"/>
        <v>0</v>
      </c>
      <c r="W136" s="3"/>
      <c r="X136" s="3"/>
      <c r="Y136" s="3"/>
      <c r="Z136" s="3">
        <f t="shared" si="39"/>
        <v>0</v>
      </c>
      <c r="AA136" s="3"/>
      <c r="AB136" s="3"/>
      <c r="AC136" s="3"/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f t="shared" si="40"/>
        <v>0</v>
      </c>
      <c r="AM136" s="3"/>
      <c r="AN136" s="3"/>
      <c r="AO136" s="3"/>
      <c r="AP136" s="3">
        <f t="shared" si="41"/>
        <v>0</v>
      </c>
      <c r="AQ136" s="3"/>
      <c r="AR136" s="3"/>
      <c r="AS136" s="3"/>
      <c r="AT136" s="3">
        <f t="shared" si="42"/>
        <v>0</v>
      </c>
      <c r="AU136" s="3"/>
      <c r="AV136" s="3"/>
      <c r="AW136" s="3"/>
      <c r="AX136" s="3">
        <f t="shared" si="43"/>
        <v>0</v>
      </c>
      <c r="AY136" s="3"/>
      <c r="AZ136" s="3"/>
      <c r="BA136" s="3"/>
      <c r="BB136" s="3" t="s">
        <v>0</v>
      </c>
    </row>
    <row r="137" spans="1:54" ht="45" hidden="1" x14ac:dyDescent="0.2">
      <c r="A137" s="10" t="s">
        <v>387</v>
      </c>
      <c r="B137" s="11" t="s">
        <v>327</v>
      </c>
      <c r="C137" s="11" t="s">
        <v>328</v>
      </c>
      <c r="D137" s="11" t="s">
        <v>23</v>
      </c>
      <c r="E137" s="11" t="s">
        <v>188</v>
      </c>
      <c r="F137" s="3" t="s">
        <v>0</v>
      </c>
      <c r="G137" s="3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3">
        <f t="shared" si="36"/>
        <v>0</v>
      </c>
      <c r="O137" s="3"/>
      <c r="P137" s="3"/>
      <c r="Q137" s="3"/>
      <c r="R137" s="3">
        <f t="shared" si="37"/>
        <v>0</v>
      </c>
      <c r="S137" s="3"/>
      <c r="T137" s="3"/>
      <c r="U137" s="3"/>
      <c r="V137" s="3">
        <f t="shared" si="38"/>
        <v>0</v>
      </c>
      <c r="W137" s="3"/>
      <c r="X137" s="3"/>
      <c r="Y137" s="3"/>
      <c r="Z137" s="3">
        <f t="shared" si="39"/>
        <v>0</v>
      </c>
      <c r="AA137" s="3"/>
      <c r="AB137" s="3"/>
      <c r="AC137" s="3"/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f t="shared" si="40"/>
        <v>0</v>
      </c>
      <c r="AM137" s="3"/>
      <c r="AN137" s="3"/>
      <c r="AO137" s="3"/>
      <c r="AP137" s="3">
        <f t="shared" si="41"/>
        <v>0</v>
      </c>
      <c r="AQ137" s="3"/>
      <c r="AR137" s="3"/>
      <c r="AS137" s="3"/>
      <c r="AT137" s="3">
        <f t="shared" si="42"/>
        <v>0</v>
      </c>
      <c r="AU137" s="3"/>
      <c r="AV137" s="3"/>
      <c r="AW137" s="3"/>
      <c r="AX137" s="3">
        <f t="shared" si="43"/>
        <v>0</v>
      </c>
      <c r="AY137" s="3"/>
      <c r="AZ137" s="3"/>
      <c r="BA137" s="3"/>
      <c r="BB137" s="3" t="s">
        <v>78</v>
      </c>
    </row>
    <row r="138" spans="1:54" ht="45" hidden="1" x14ac:dyDescent="0.2">
      <c r="A138" s="10" t="s">
        <v>388</v>
      </c>
      <c r="B138" s="11" t="s">
        <v>329</v>
      </c>
      <c r="C138" s="11" t="s">
        <v>330</v>
      </c>
      <c r="D138" s="11" t="s">
        <v>23</v>
      </c>
      <c r="E138" s="11" t="s">
        <v>188</v>
      </c>
      <c r="F138" s="3" t="s">
        <v>0</v>
      </c>
      <c r="G138" s="3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3">
        <f t="shared" si="36"/>
        <v>0</v>
      </c>
      <c r="O138" s="3"/>
      <c r="P138" s="3"/>
      <c r="Q138" s="3"/>
      <c r="R138" s="3">
        <f t="shared" si="37"/>
        <v>0</v>
      </c>
      <c r="S138" s="3"/>
      <c r="T138" s="3"/>
      <c r="U138" s="3"/>
      <c r="V138" s="3">
        <f t="shared" si="38"/>
        <v>0</v>
      </c>
      <c r="W138" s="3"/>
      <c r="X138" s="3"/>
      <c r="Y138" s="3"/>
      <c r="Z138" s="3">
        <f t="shared" si="39"/>
        <v>0</v>
      </c>
      <c r="AA138" s="3"/>
      <c r="AB138" s="3"/>
      <c r="AC138" s="3"/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f t="shared" si="40"/>
        <v>0</v>
      </c>
      <c r="AM138" s="3"/>
      <c r="AN138" s="3"/>
      <c r="AO138" s="3"/>
      <c r="AP138" s="3">
        <f t="shared" si="41"/>
        <v>0</v>
      </c>
      <c r="AQ138" s="3"/>
      <c r="AR138" s="3"/>
      <c r="AS138" s="3"/>
      <c r="AT138" s="3">
        <f t="shared" si="42"/>
        <v>0</v>
      </c>
      <c r="AU138" s="3"/>
      <c r="AV138" s="3"/>
      <c r="AW138" s="3"/>
      <c r="AX138" s="3">
        <f t="shared" si="43"/>
        <v>0</v>
      </c>
      <c r="AY138" s="3"/>
      <c r="AZ138" s="3"/>
      <c r="BA138" s="3"/>
      <c r="BB138" s="3" t="s">
        <v>78</v>
      </c>
    </row>
    <row r="139" spans="1:54" hidden="1" x14ac:dyDescent="0.2">
      <c r="A139" s="25" t="s">
        <v>389</v>
      </c>
      <c r="B139" s="11" t="s">
        <v>331</v>
      </c>
      <c r="C139" s="26" t="s">
        <v>332</v>
      </c>
      <c r="D139" s="11" t="s">
        <v>168</v>
      </c>
      <c r="E139" s="11" t="s">
        <v>193</v>
      </c>
      <c r="F139" s="3" t="s">
        <v>0</v>
      </c>
      <c r="G139" s="3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3">
        <f t="shared" si="36"/>
        <v>0</v>
      </c>
      <c r="O139" s="3"/>
      <c r="P139" s="3"/>
      <c r="Q139" s="3"/>
      <c r="R139" s="3">
        <f t="shared" si="37"/>
        <v>0</v>
      </c>
      <c r="S139" s="3"/>
      <c r="T139" s="3"/>
      <c r="U139" s="3"/>
      <c r="V139" s="3">
        <f t="shared" si="38"/>
        <v>0</v>
      </c>
      <c r="W139" s="3"/>
      <c r="X139" s="3"/>
      <c r="Y139" s="3"/>
      <c r="Z139" s="3">
        <f t="shared" si="39"/>
        <v>0</v>
      </c>
      <c r="AA139" s="3"/>
      <c r="AB139" s="3"/>
      <c r="AC139" s="3"/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f t="shared" si="40"/>
        <v>0</v>
      </c>
      <c r="AM139" s="3"/>
      <c r="AN139" s="3"/>
      <c r="AO139" s="3"/>
      <c r="AP139" s="3">
        <f t="shared" si="41"/>
        <v>0</v>
      </c>
      <c r="AQ139" s="3"/>
      <c r="AR139" s="3"/>
      <c r="AS139" s="3"/>
      <c r="AT139" s="3">
        <f t="shared" si="42"/>
        <v>0</v>
      </c>
      <c r="AU139" s="3"/>
      <c r="AV139" s="3"/>
      <c r="AW139" s="3"/>
      <c r="AX139" s="3">
        <f t="shared" si="43"/>
        <v>0</v>
      </c>
      <c r="AY139" s="3"/>
      <c r="AZ139" s="3"/>
      <c r="BA139" s="3"/>
      <c r="BB139" s="3" t="s">
        <v>78</v>
      </c>
    </row>
    <row r="140" spans="1:54" hidden="1" x14ac:dyDescent="0.2">
      <c r="A140" s="25" t="s">
        <v>0</v>
      </c>
      <c r="B140" s="11" t="s">
        <v>331</v>
      </c>
      <c r="C140" s="26" t="s">
        <v>0</v>
      </c>
      <c r="D140" s="11" t="s">
        <v>168</v>
      </c>
      <c r="E140" s="11" t="s">
        <v>141</v>
      </c>
      <c r="F140" s="3" t="s">
        <v>0</v>
      </c>
      <c r="G140" s="3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3">
        <f t="shared" si="36"/>
        <v>0</v>
      </c>
      <c r="O140" s="3"/>
      <c r="P140" s="3"/>
      <c r="Q140" s="3"/>
      <c r="R140" s="3">
        <f t="shared" si="37"/>
        <v>0</v>
      </c>
      <c r="S140" s="3"/>
      <c r="T140" s="3"/>
      <c r="U140" s="3"/>
      <c r="V140" s="3">
        <f t="shared" si="38"/>
        <v>0</v>
      </c>
      <c r="W140" s="3"/>
      <c r="X140" s="3"/>
      <c r="Y140" s="3"/>
      <c r="Z140" s="3">
        <f t="shared" si="39"/>
        <v>0</v>
      </c>
      <c r="AA140" s="3"/>
      <c r="AB140" s="3"/>
      <c r="AC140" s="3"/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f t="shared" si="40"/>
        <v>0</v>
      </c>
      <c r="AM140" s="3"/>
      <c r="AN140" s="3"/>
      <c r="AO140" s="3"/>
      <c r="AP140" s="3">
        <f t="shared" si="41"/>
        <v>0</v>
      </c>
      <c r="AQ140" s="3"/>
      <c r="AR140" s="3"/>
      <c r="AS140" s="3"/>
      <c r="AT140" s="3">
        <f t="shared" si="42"/>
        <v>0</v>
      </c>
      <c r="AU140" s="3"/>
      <c r="AV140" s="3"/>
      <c r="AW140" s="3"/>
      <c r="AX140" s="3">
        <f t="shared" si="43"/>
        <v>0</v>
      </c>
      <c r="AY140" s="3"/>
      <c r="AZ140" s="3"/>
      <c r="BA140" s="3"/>
      <c r="BB140" s="3" t="s">
        <v>0</v>
      </c>
    </row>
    <row r="141" spans="1:54" ht="281.25" hidden="1" x14ac:dyDescent="0.2">
      <c r="A141" s="10" t="s">
        <v>390</v>
      </c>
      <c r="B141" s="11" t="s">
        <v>333</v>
      </c>
      <c r="C141" s="11" t="s">
        <v>334</v>
      </c>
      <c r="D141" s="11" t="s">
        <v>168</v>
      </c>
      <c r="E141" s="11" t="s">
        <v>196</v>
      </c>
      <c r="F141" s="3" t="s">
        <v>0</v>
      </c>
      <c r="G141" s="3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3">
        <f t="shared" si="36"/>
        <v>0</v>
      </c>
      <c r="O141" s="3"/>
      <c r="P141" s="3"/>
      <c r="Q141" s="3"/>
      <c r="R141" s="3">
        <f t="shared" si="37"/>
        <v>0</v>
      </c>
      <c r="S141" s="3"/>
      <c r="T141" s="3"/>
      <c r="U141" s="3"/>
      <c r="V141" s="3">
        <f t="shared" si="38"/>
        <v>0</v>
      </c>
      <c r="W141" s="3"/>
      <c r="X141" s="3"/>
      <c r="Y141" s="3"/>
      <c r="Z141" s="3">
        <f t="shared" si="39"/>
        <v>0</v>
      </c>
      <c r="AA141" s="3"/>
      <c r="AB141" s="3"/>
      <c r="AC141" s="3"/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f t="shared" si="40"/>
        <v>0</v>
      </c>
      <c r="AM141" s="3"/>
      <c r="AN141" s="3"/>
      <c r="AO141" s="3"/>
      <c r="AP141" s="3">
        <f t="shared" si="41"/>
        <v>0</v>
      </c>
      <c r="AQ141" s="3"/>
      <c r="AR141" s="3"/>
      <c r="AS141" s="3"/>
      <c r="AT141" s="3">
        <f t="shared" si="42"/>
        <v>0</v>
      </c>
      <c r="AU141" s="3"/>
      <c r="AV141" s="3"/>
      <c r="AW141" s="3"/>
      <c r="AX141" s="3">
        <f t="shared" si="43"/>
        <v>0</v>
      </c>
      <c r="AY141" s="3"/>
      <c r="AZ141" s="3"/>
      <c r="BA141" s="3"/>
      <c r="BB141" s="3" t="s">
        <v>78</v>
      </c>
    </row>
    <row r="142" spans="1:54" ht="292.5" hidden="1" x14ac:dyDescent="0.2">
      <c r="A142" s="10" t="s">
        <v>391</v>
      </c>
      <c r="B142" s="11" t="s">
        <v>335</v>
      </c>
      <c r="C142" s="11" t="s">
        <v>336</v>
      </c>
      <c r="D142" s="11" t="s">
        <v>168</v>
      </c>
      <c r="E142" s="11" t="s">
        <v>141</v>
      </c>
      <c r="F142" s="3" t="s">
        <v>0</v>
      </c>
      <c r="G142" s="3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3">
        <f t="shared" si="36"/>
        <v>0</v>
      </c>
      <c r="O142" s="3"/>
      <c r="P142" s="3"/>
      <c r="Q142" s="3"/>
      <c r="R142" s="3">
        <f t="shared" si="37"/>
        <v>0</v>
      </c>
      <c r="S142" s="3"/>
      <c r="T142" s="3"/>
      <c r="U142" s="3"/>
      <c r="V142" s="3">
        <f t="shared" si="38"/>
        <v>0</v>
      </c>
      <c r="W142" s="3"/>
      <c r="X142" s="3"/>
      <c r="Y142" s="3"/>
      <c r="Z142" s="3">
        <f t="shared" si="39"/>
        <v>0</v>
      </c>
      <c r="AA142" s="3"/>
      <c r="AB142" s="3"/>
      <c r="AC142" s="3"/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f t="shared" si="40"/>
        <v>0</v>
      </c>
      <c r="AM142" s="3"/>
      <c r="AN142" s="3"/>
      <c r="AO142" s="3"/>
      <c r="AP142" s="3">
        <f t="shared" si="41"/>
        <v>0</v>
      </c>
      <c r="AQ142" s="3"/>
      <c r="AR142" s="3"/>
      <c r="AS142" s="3"/>
      <c r="AT142" s="3">
        <f t="shared" si="42"/>
        <v>0</v>
      </c>
      <c r="AU142" s="3"/>
      <c r="AV142" s="3"/>
      <c r="AW142" s="3"/>
      <c r="AX142" s="3">
        <f t="shared" si="43"/>
        <v>0</v>
      </c>
      <c r="AY142" s="3"/>
      <c r="AZ142" s="3"/>
      <c r="BA142" s="3"/>
      <c r="BB142" s="3" t="s">
        <v>78</v>
      </c>
    </row>
    <row r="143" spans="1:54" ht="22.5" hidden="1" x14ac:dyDescent="0.2">
      <c r="A143" s="10" t="s">
        <v>392</v>
      </c>
      <c r="B143" s="11" t="s">
        <v>337</v>
      </c>
      <c r="C143" s="11" t="s">
        <v>338</v>
      </c>
      <c r="D143" s="11" t="s">
        <v>168</v>
      </c>
      <c r="E143" s="11" t="s">
        <v>339</v>
      </c>
      <c r="F143" s="3" t="s">
        <v>0</v>
      </c>
      <c r="G143" s="3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3">
        <f t="shared" si="36"/>
        <v>0</v>
      </c>
      <c r="O143" s="3"/>
      <c r="P143" s="3"/>
      <c r="Q143" s="3"/>
      <c r="R143" s="3">
        <f t="shared" si="37"/>
        <v>0</v>
      </c>
      <c r="S143" s="3"/>
      <c r="T143" s="3"/>
      <c r="U143" s="3"/>
      <c r="V143" s="3">
        <f t="shared" si="38"/>
        <v>0</v>
      </c>
      <c r="W143" s="3"/>
      <c r="X143" s="3"/>
      <c r="Y143" s="3"/>
      <c r="Z143" s="3">
        <f t="shared" si="39"/>
        <v>0</v>
      </c>
      <c r="AA143" s="3"/>
      <c r="AB143" s="3"/>
      <c r="AC143" s="3"/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f t="shared" si="40"/>
        <v>0</v>
      </c>
      <c r="AM143" s="3"/>
      <c r="AN143" s="3"/>
      <c r="AO143" s="3"/>
      <c r="AP143" s="3">
        <f t="shared" si="41"/>
        <v>0</v>
      </c>
      <c r="AQ143" s="3"/>
      <c r="AR143" s="3"/>
      <c r="AS143" s="3"/>
      <c r="AT143" s="3">
        <f t="shared" si="42"/>
        <v>0</v>
      </c>
      <c r="AU143" s="3"/>
      <c r="AV143" s="3"/>
      <c r="AW143" s="3"/>
      <c r="AX143" s="3">
        <f t="shared" si="43"/>
        <v>0</v>
      </c>
      <c r="AY143" s="3"/>
      <c r="AZ143" s="3"/>
      <c r="BA143" s="3"/>
      <c r="BB143" s="3" t="s">
        <v>78</v>
      </c>
    </row>
    <row r="144" spans="1:54" ht="225" hidden="1" x14ac:dyDescent="0.2">
      <c r="A144" s="10" t="s">
        <v>393</v>
      </c>
      <c r="B144" s="11" t="s">
        <v>340</v>
      </c>
      <c r="C144" s="11" t="s">
        <v>341</v>
      </c>
      <c r="D144" s="11" t="s">
        <v>204</v>
      </c>
      <c r="E144" s="11" t="s">
        <v>205</v>
      </c>
      <c r="F144" s="3" t="s">
        <v>0</v>
      </c>
      <c r="G144" s="3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3">
        <f t="shared" si="36"/>
        <v>0</v>
      </c>
      <c r="O144" s="3"/>
      <c r="P144" s="3"/>
      <c r="Q144" s="3"/>
      <c r="R144" s="3">
        <f t="shared" si="37"/>
        <v>0</v>
      </c>
      <c r="S144" s="3"/>
      <c r="T144" s="3"/>
      <c r="U144" s="3"/>
      <c r="V144" s="3">
        <f t="shared" si="38"/>
        <v>0</v>
      </c>
      <c r="W144" s="3"/>
      <c r="X144" s="3"/>
      <c r="Y144" s="3"/>
      <c r="Z144" s="3">
        <f t="shared" si="39"/>
        <v>0</v>
      </c>
      <c r="AA144" s="3"/>
      <c r="AB144" s="3"/>
      <c r="AC144" s="3"/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f t="shared" si="40"/>
        <v>0</v>
      </c>
      <c r="AM144" s="3"/>
      <c r="AN144" s="3"/>
      <c r="AO144" s="3"/>
      <c r="AP144" s="3">
        <f t="shared" si="41"/>
        <v>0</v>
      </c>
      <c r="AQ144" s="3"/>
      <c r="AR144" s="3"/>
      <c r="AS144" s="3"/>
      <c r="AT144" s="3">
        <f t="shared" si="42"/>
        <v>0</v>
      </c>
      <c r="AU144" s="3"/>
      <c r="AV144" s="3"/>
      <c r="AW144" s="3"/>
      <c r="AX144" s="3">
        <f t="shared" si="43"/>
        <v>0</v>
      </c>
      <c r="AY144" s="3"/>
      <c r="AZ144" s="3"/>
      <c r="BA144" s="3"/>
      <c r="BB144" s="3" t="s">
        <v>78</v>
      </c>
    </row>
    <row r="145" spans="1:54" hidden="1" x14ac:dyDescent="0.2">
      <c r="A145" s="25" t="s">
        <v>395</v>
      </c>
      <c r="B145" s="11" t="s">
        <v>342</v>
      </c>
      <c r="C145" s="26" t="s">
        <v>343</v>
      </c>
      <c r="D145" s="11" t="s">
        <v>99</v>
      </c>
      <c r="E145" s="11" t="s">
        <v>103</v>
      </c>
      <c r="F145" s="3" t="s">
        <v>0</v>
      </c>
      <c r="G145" s="3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3">
        <f t="shared" si="36"/>
        <v>0</v>
      </c>
      <c r="O145" s="3"/>
      <c r="P145" s="3"/>
      <c r="Q145" s="3"/>
      <c r="R145" s="3">
        <f t="shared" si="37"/>
        <v>0</v>
      </c>
      <c r="S145" s="3"/>
      <c r="T145" s="3"/>
      <c r="U145" s="3"/>
      <c r="V145" s="3">
        <f t="shared" si="38"/>
        <v>0</v>
      </c>
      <c r="W145" s="3"/>
      <c r="X145" s="3"/>
      <c r="Y145" s="3"/>
      <c r="Z145" s="3">
        <f t="shared" si="39"/>
        <v>0</v>
      </c>
      <c r="AA145" s="3"/>
      <c r="AB145" s="3"/>
      <c r="AC145" s="3"/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f t="shared" si="40"/>
        <v>0</v>
      </c>
      <c r="AM145" s="3"/>
      <c r="AN145" s="3"/>
      <c r="AO145" s="3"/>
      <c r="AP145" s="3">
        <f t="shared" si="41"/>
        <v>0</v>
      </c>
      <c r="AQ145" s="3"/>
      <c r="AR145" s="3"/>
      <c r="AS145" s="3"/>
      <c r="AT145" s="3">
        <f t="shared" si="42"/>
        <v>0</v>
      </c>
      <c r="AU145" s="3"/>
      <c r="AV145" s="3"/>
      <c r="AW145" s="3"/>
      <c r="AX145" s="3">
        <f t="shared" si="43"/>
        <v>0</v>
      </c>
      <c r="AY145" s="3"/>
      <c r="AZ145" s="3"/>
      <c r="BA145" s="3"/>
      <c r="BB145" s="3" t="s">
        <v>78</v>
      </c>
    </row>
    <row r="146" spans="1:54" hidden="1" x14ac:dyDescent="0.2">
      <c r="A146" s="25" t="s">
        <v>0</v>
      </c>
      <c r="B146" s="11" t="s">
        <v>342</v>
      </c>
      <c r="C146" s="26" t="s">
        <v>0</v>
      </c>
      <c r="D146" s="11" t="s">
        <v>99</v>
      </c>
      <c r="E146" s="11" t="s">
        <v>103</v>
      </c>
      <c r="F146" s="3" t="s">
        <v>0</v>
      </c>
      <c r="G146" s="3" t="s">
        <v>0</v>
      </c>
      <c r="H146" s="3" t="s">
        <v>0</v>
      </c>
      <c r="I146" s="3" t="s">
        <v>0</v>
      </c>
      <c r="J146" s="3" t="s">
        <v>0</v>
      </c>
      <c r="K146" s="3" t="s">
        <v>0</v>
      </c>
      <c r="L146" s="3" t="s">
        <v>0</v>
      </c>
      <c r="M146" s="3" t="s">
        <v>0</v>
      </c>
      <c r="N146" s="3">
        <f t="shared" si="36"/>
        <v>0</v>
      </c>
      <c r="O146" s="3"/>
      <c r="P146" s="3"/>
      <c r="Q146" s="3"/>
      <c r="R146" s="3">
        <f t="shared" si="37"/>
        <v>0</v>
      </c>
      <c r="S146" s="3"/>
      <c r="T146" s="3"/>
      <c r="U146" s="3"/>
      <c r="V146" s="3">
        <f t="shared" si="38"/>
        <v>0</v>
      </c>
      <c r="W146" s="3"/>
      <c r="X146" s="3"/>
      <c r="Y146" s="3"/>
      <c r="Z146" s="3">
        <f t="shared" si="39"/>
        <v>0</v>
      </c>
      <c r="AA146" s="3"/>
      <c r="AB146" s="3"/>
      <c r="AC146" s="3"/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f t="shared" si="40"/>
        <v>0</v>
      </c>
      <c r="AM146" s="3"/>
      <c r="AN146" s="3"/>
      <c r="AO146" s="3"/>
      <c r="AP146" s="3">
        <f t="shared" si="41"/>
        <v>0</v>
      </c>
      <c r="AQ146" s="3"/>
      <c r="AR146" s="3"/>
      <c r="AS146" s="3"/>
      <c r="AT146" s="3">
        <f t="shared" si="42"/>
        <v>0</v>
      </c>
      <c r="AU146" s="3"/>
      <c r="AV146" s="3"/>
      <c r="AW146" s="3"/>
      <c r="AX146" s="3">
        <f t="shared" si="43"/>
        <v>0</v>
      </c>
      <c r="AY146" s="3"/>
      <c r="AZ146" s="3"/>
      <c r="BA146" s="3"/>
      <c r="BB146" s="3" t="s">
        <v>0</v>
      </c>
    </row>
    <row r="147" spans="1:54" hidden="1" x14ac:dyDescent="0.2">
      <c r="A147" s="25" t="s">
        <v>396</v>
      </c>
      <c r="B147" s="11" t="s">
        <v>344</v>
      </c>
      <c r="C147" s="26" t="s">
        <v>345</v>
      </c>
      <c r="D147" s="11" t="s">
        <v>99</v>
      </c>
      <c r="E147" s="11" t="s">
        <v>103</v>
      </c>
      <c r="F147" s="3" t="s">
        <v>0</v>
      </c>
      <c r="G147" s="3" t="s">
        <v>0</v>
      </c>
      <c r="H147" s="3" t="s">
        <v>0</v>
      </c>
      <c r="I147" s="3" t="s">
        <v>0</v>
      </c>
      <c r="J147" s="3" t="s">
        <v>0</v>
      </c>
      <c r="K147" s="3" t="s">
        <v>0</v>
      </c>
      <c r="L147" s="3" t="s">
        <v>0</v>
      </c>
      <c r="M147" s="3" t="s">
        <v>0</v>
      </c>
      <c r="N147" s="3">
        <f t="shared" si="36"/>
        <v>0</v>
      </c>
      <c r="O147" s="3"/>
      <c r="P147" s="3"/>
      <c r="Q147" s="3"/>
      <c r="R147" s="3">
        <f t="shared" si="37"/>
        <v>0</v>
      </c>
      <c r="S147" s="3"/>
      <c r="T147" s="3"/>
      <c r="U147" s="3"/>
      <c r="V147" s="3">
        <f t="shared" si="38"/>
        <v>0</v>
      </c>
      <c r="W147" s="3"/>
      <c r="X147" s="3"/>
      <c r="Y147" s="3"/>
      <c r="Z147" s="3">
        <f t="shared" si="39"/>
        <v>0</v>
      </c>
      <c r="AA147" s="3"/>
      <c r="AB147" s="3"/>
      <c r="AC147" s="3"/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f t="shared" si="40"/>
        <v>0</v>
      </c>
      <c r="AM147" s="3"/>
      <c r="AN147" s="3"/>
      <c r="AO147" s="3"/>
      <c r="AP147" s="3">
        <f t="shared" si="41"/>
        <v>0</v>
      </c>
      <c r="AQ147" s="3"/>
      <c r="AR147" s="3"/>
      <c r="AS147" s="3"/>
      <c r="AT147" s="3">
        <f t="shared" si="42"/>
        <v>0</v>
      </c>
      <c r="AU147" s="3"/>
      <c r="AV147" s="3"/>
      <c r="AW147" s="3"/>
      <c r="AX147" s="3">
        <f t="shared" si="43"/>
        <v>0</v>
      </c>
      <c r="AY147" s="3"/>
      <c r="AZ147" s="3"/>
      <c r="BA147" s="3"/>
      <c r="BB147" s="3" t="s">
        <v>78</v>
      </c>
    </row>
    <row r="148" spans="1:54" hidden="1" x14ac:dyDescent="0.2">
      <c r="A148" s="25" t="s">
        <v>0</v>
      </c>
      <c r="B148" s="11" t="s">
        <v>344</v>
      </c>
      <c r="C148" s="26" t="s">
        <v>0</v>
      </c>
      <c r="D148" s="11" t="s">
        <v>99</v>
      </c>
      <c r="E148" s="11" t="s">
        <v>103</v>
      </c>
      <c r="F148" s="3" t="s">
        <v>0</v>
      </c>
      <c r="G148" s="3" t="s">
        <v>0</v>
      </c>
      <c r="H148" s="3" t="s">
        <v>0</v>
      </c>
      <c r="I148" s="3" t="s">
        <v>0</v>
      </c>
      <c r="J148" s="3" t="s">
        <v>0</v>
      </c>
      <c r="K148" s="3" t="s">
        <v>0</v>
      </c>
      <c r="L148" s="3" t="s">
        <v>0</v>
      </c>
      <c r="M148" s="3" t="s">
        <v>0</v>
      </c>
      <c r="N148" s="3">
        <f t="shared" si="36"/>
        <v>0</v>
      </c>
      <c r="O148" s="3"/>
      <c r="P148" s="3"/>
      <c r="Q148" s="3"/>
      <c r="R148" s="3">
        <f t="shared" si="37"/>
        <v>0</v>
      </c>
      <c r="S148" s="3"/>
      <c r="T148" s="3"/>
      <c r="U148" s="3"/>
      <c r="V148" s="3">
        <f t="shared" si="38"/>
        <v>0</v>
      </c>
      <c r="W148" s="3"/>
      <c r="X148" s="3"/>
      <c r="Y148" s="3"/>
      <c r="Z148" s="3">
        <f t="shared" si="39"/>
        <v>0</v>
      </c>
      <c r="AA148" s="3"/>
      <c r="AB148" s="3"/>
      <c r="AC148" s="3"/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f t="shared" si="40"/>
        <v>0</v>
      </c>
      <c r="AM148" s="3"/>
      <c r="AN148" s="3"/>
      <c r="AO148" s="3"/>
      <c r="AP148" s="3">
        <f t="shared" si="41"/>
        <v>0</v>
      </c>
      <c r="AQ148" s="3"/>
      <c r="AR148" s="3"/>
      <c r="AS148" s="3"/>
      <c r="AT148" s="3">
        <f t="shared" si="42"/>
        <v>0</v>
      </c>
      <c r="AU148" s="3"/>
      <c r="AV148" s="3"/>
      <c r="AW148" s="3"/>
      <c r="AX148" s="3">
        <f t="shared" si="43"/>
        <v>0</v>
      </c>
      <c r="AY148" s="3"/>
      <c r="AZ148" s="3"/>
      <c r="BA148" s="3"/>
      <c r="BB148" s="3" t="s">
        <v>0</v>
      </c>
    </row>
    <row r="149" spans="1:54" hidden="1" x14ac:dyDescent="0.2">
      <c r="A149" s="25" t="s">
        <v>397</v>
      </c>
      <c r="B149" s="11" t="s">
        <v>346</v>
      </c>
      <c r="C149" s="26" t="s">
        <v>347</v>
      </c>
      <c r="D149" s="11" t="s">
        <v>99</v>
      </c>
      <c r="E149" s="11" t="s">
        <v>100</v>
      </c>
      <c r="F149" s="3" t="s">
        <v>0</v>
      </c>
      <c r="G149" s="3" t="s">
        <v>0</v>
      </c>
      <c r="H149" s="3" t="s">
        <v>0</v>
      </c>
      <c r="I149" s="3" t="s">
        <v>0</v>
      </c>
      <c r="J149" s="3" t="s">
        <v>0</v>
      </c>
      <c r="K149" s="3" t="s">
        <v>0</v>
      </c>
      <c r="L149" s="3" t="s">
        <v>0</v>
      </c>
      <c r="M149" s="3" t="s">
        <v>0</v>
      </c>
      <c r="N149" s="3">
        <f t="shared" si="36"/>
        <v>0</v>
      </c>
      <c r="O149" s="3"/>
      <c r="P149" s="3"/>
      <c r="Q149" s="3"/>
      <c r="R149" s="3">
        <f t="shared" si="37"/>
        <v>0</v>
      </c>
      <c r="S149" s="3"/>
      <c r="T149" s="3"/>
      <c r="U149" s="3"/>
      <c r="V149" s="3">
        <f t="shared" si="38"/>
        <v>0</v>
      </c>
      <c r="W149" s="3"/>
      <c r="X149" s="3"/>
      <c r="Y149" s="3"/>
      <c r="Z149" s="3">
        <f t="shared" si="39"/>
        <v>0</v>
      </c>
      <c r="AA149" s="3"/>
      <c r="AB149" s="3"/>
      <c r="AC149" s="3"/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f t="shared" si="40"/>
        <v>0</v>
      </c>
      <c r="AM149" s="3"/>
      <c r="AN149" s="3"/>
      <c r="AO149" s="3"/>
      <c r="AP149" s="3">
        <f t="shared" si="41"/>
        <v>0</v>
      </c>
      <c r="AQ149" s="3"/>
      <c r="AR149" s="3"/>
      <c r="AS149" s="3"/>
      <c r="AT149" s="3">
        <f t="shared" si="42"/>
        <v>0</v>
      </c>
      <c r="AU149" s="3"/>
      <c r="AV149" s="3"/>
      <c r="AW149" s="3"/>
      <c r="AX149" s="3">
        <f t="shared" si="43"/>
        <v>0</v>
      </c>
      <c r="AY149" s="3"/>
      <c r="AZ149" s="3"/>
      <c r="BA149" s="3"/>
      <c r="BB149" s="3" t="s">
        <v>78</v>
      </c>
    </row>
    <row r="150" spans="1:54" hidden="1" x14ac:dyDescent="0.2">
      <c r="A150" s="25" t="s">
        <v>0</v>
      </c>
      <c r="B150" s="11" t="s">
        <v>346</v>
      </c>
      <c r="C150" s="26" t="s">
        <v>0</v>
      </c>
      <c r="D150" s="11" t="s">
        <v>99</v>
      </c>
      <c r="E150" s="11" t="s">
        <v>100</v>
      </c>
      <c r="F150" s="3" t="s">
        <v>0</v>
      </c>
      <c r="G150" s="3" t="s">
        <v>0</v>
      </c>
      <c r="H150" s="3" t="s">
        <v>0</v>
      </c>
      <c r="I150" s="3" t="s">
        <v>0</v>
      </c>
      <c r="J150" s="3" t="s">
        <v>0</v>
      </c>
      <c r="K150" s="3" t="s">
        <v>0</v>
      </c>
      <c r="L150" s="3" t="s">
        <v>0</v>
      </c>
      <c r="M150" s="3" t="s">
        <v>0</v>
      </c>
      <c r="N150" s="3">
        <f t="shared" si="36"/>
        <v>0</v>
      </c>
      <c r="O150" s="3"/>
      <c r="P150" s="3"/>
      <c r="Q150" s="3"/>
      <c r="R150" s="3">
        <f t="shared" si="37"/>
        <v>0</v>
      </c>
      <c r="S150" s="3"/>
      <c r="T150" s="3"/>
      <c r="U150" s="3"/>
      <c r="V150" s="3">
        <f t="shared" si="38"/>
        <v>0</v>
      </c>
      <c r="W150" s="3"/>
      <c r="X150" s="3"/>
      <c r="Y150" s="3"/>
      <c r="Z150" s="3">
        <f t="shared" si="39"/>
        <v>0</v>
      </c>
      <c r="AA150" s="3"/>
      <c r="AB150" s="3"/>
      <c r="AC150" s="3"/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f t="shared" si="40"/>
        <v>0</v>
      </c>
      <c r="AM150" s="3"/>
      <c r="AN150" s="3"/>
      <c r="AO150" s="3"/>
      <c r="AP150" s="3">
        <f t="shared" si="41"/>
        <v>0</v>
      </c>
      <c r="AQ150" s="3"/>
      <c r="AR150" s="3"/>
      <c r="AS150" s="3"/>
      <c r="AT150" s="3">
        <f t="shared" si="42"/>
        <v>0</v>
      </c>
      <c r="AU150" s="3"/>
      <c r="AV150" s="3"/>
      <c r="AW150" s="3"/>
      <c r="AX150" s="3">
        <f t="shared" si="43"/>
        <v>0</v>
      </c>
      <c r="AY150" s="3"/>
      <c r="AZ150" s="3"/>
      <c r="BA150" s="3"/>
      <c r="BB150" s="3" t="s">
        <v>0</v>
      </c>
    </row>
    <row r="151" spans="1:54" ht="45" x14ac:dyDescent="0.2">
      <c r="A151" s="10" t="s">
        <v>431</v>
      </c>
      <c r="B151" s="11" t="s">
        <v>348</v>
      </c>
      <c r="C151" s="11" t="s">
        <v>349</v>
      </c>
      <c r="D151" s="11" t="s">
        <v>176</v>
      </c>
      <c r="E151" s="11" t="s">
        <v>119</v>
      </c>
      <c r="F151" s="3" t="s">
        <v>0</v>
      </c>
      <c r="G151" s="3" t="s">
        <v>0</v>
      </c>
      <c r="H151" s="3" t="s">
        <v>0</v>
      </c>
      <c r="I151" s="3" t="s">
        <v>0</v>
      </c>
      <c r="J151" s="3" t="s">
        <v>0</v>
      </c>
      <c r="K151" s="3" t="s">
        <v>0</v>
      </c>
      <c r="L151" s="3" t="s">
        <v>0</v>
      </c>
      <c r="M151" s="3" t="s">
        <v>0</v>
      </c>
      <c r="N151" s="3">
        <f t="shared" si="36"/>
        <v>0</v>
      </c>
      <c r="O151" s="3"/>
      <c r="P151" s="3"/>
      <c r="Q151" s="3"/>
      <c r="R151" s="3">
        <f t="shared" si="37"/>
        <v>7640000</v>
      </c>
      <c r="S151" s="3"/>
      <c r="T151" s="3"/>
      <c r="U151" s="3">
        <v>7640000</v>
      </c>
      <c r="V151" s="3">
        <f t="shared" si="38"/>
        <v>13214000</v>
      </c>
      <c r="W151" s="3"/>
      <c r="X151" s="3"/>
      <c r="Y151" s="3">
        <v>13214000</v>
      </c>
      <c r="Z151" s="3">
        <f t="shared" si="39"/>
        <v>13214000</v>
      </c>
      <c r="AA151" s="3"/>
      <c r="AB151" s="3"/>
      <c r="AC151" s="3">
        <v>13214000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f t="shared" si="40"/>
        <v>0</v>
      </c>
      <c r="AM151" s="3">
        <v>0</v>
      </c>
      <c r="AN151" s="3">
        <v>0</v>
      </c>
      <c r="AO151" s="3">
        <v>0</v>
      </c>
      <c r="AP151" s="3">
        <f t="shared" si="41"/>
        <v>7640000</v>
      </c>
      <c r="AQ151" s="3">
        <v>0</v>
      </c>
      <c r="AR151" s="3">
        <v>0</v>
      </c>
      <c r="AS151" s="3">
        <v>7640000</v>
      </c>
      <c r="AT151" s="3">
        <f t="shared" si="42"/>
        <v>13214000</v>
      </c>
      <c r="AU151" s="3">
        <v>0</v>
      </c>
      <c r="AV151" s="3">
        <v>0</v>
      </c>
      <c r="AW151" s="3">
        <v>13214000</v>
      </c>
      <c r="AX151" s="3">
        <f t="shared" si="43"/>
        <v>13214000</v>
      </c>
      <c r="AY151" s="3">
        <v>0</v>
      </c>
      <c r="AZ151" s="3">
        <v>0</v>
      </c>
      <c r="BA151" s="3">
        <v>13214000</v>
      </c>
      <c r="BB151" s="3" t="s">
        <v>78</v>
      </c>
    </row>
    <row r="152" spans="1:54" ht="21" x14ac:dyDescent="0.2">
      <c r="A152" s="4" t="s">
        <v>350</v>
      </c>
      <c r="B152" s="5" t="s">
        <v>0</v>
      </c>
      <c r="C152" s="5" t="s">
        <v>351</v>
      </c>
      <c r="D152" s="5" t="s">
        <v>0</v>
      </c>
      <c r="E152" s="5"/>
      <c r="F152" s="6">
        <f>F9</f>
        <v>29419800</v>
      </c>
      <c r="G152" s="6">
        <f t="shared" ref="G152:M152" si="44">G9</f>
        <v>25164456.899999999</v>
      </c>
      <c r="H152" s="6">
        <f t="shared" si="44"/>
        <v>123348</v>
      </c>
      <c r="I152" s="6">
        <f t="shared" si="44"/>
        <v>123348</v>
      </c>
      <c r="J152" s="6">
        <f t="shared" si="44"/>
        <v>22714452</v>
      </c>
      <c r="K152" s="6">
        <f t="shared" si="44"/>
        <v>18555720.800000001</v>
      </c>
      <c r="L152" s="6">
        <f t="shared" si="44"/>
        <v>6582000</v>
      </c>
      <c r="M152" s="6">
        <f t="shared" si="44"/>
        <v>6485388.0999999996</v>
      </c>
      <c r="N152" s="6">
        <f>N87</f>
        <v>16765400</v>
      </c>
      <c r="O152" s="6">
        <f t="shared" ref="O152:AC152" si="45">O87</f>
        <v>0</v>
      </c>
      <c r="P152" s="6">
        <f t="shared" si="45"/>
        <v>0</v>
      </c>
      <c r="Q152" s="6">
        <f t="shared" si="45"/>
        <v>16765400</v>
      </c>
      <c r="R152" s="6">
        <f t="shared" si="45"/>
        <v>24444100</v>
      </c>
      <c r="S152" s="6">
        <f t="shared" si="45"/>
        <v>0</v>
      </c>
      <c r="T152" s="6">
        <f t="shared" si="45"/>
        <v>0</v>
      </c>
      <c r="U152" s="6">
        <f t="shared" si="45"/>
        <v>24444100</v>
      </c>
      <c r="V152" s="6">
        <f t="shared" si="45"/>
        <v>29718100</v>
      </c>
      <c r="W152" s="6">
        <f t="shared" si="45"/>
        <v>0</v>
      </c>
      <c r="X152" s="6">
        <f t="shared" si="45"/>
        <v>0</v>
      </c>
      <c r="Y152" s="6">
        <f t="shared" si="45"/>
        <v>29718100</v>
      </c>
      <c r="Z152" s="6">
        <f t="shared" si="45"/>
        <v>29718100</v>
      </c>
      <c r="AA152" s="6">
        <f t="shared" si="45"/>
        <v>0</v>
      </c>
      <c r="AB152" s="6">
        <f t="shared" si="45"/>
        <v>0</v>
      </c>
      <c r="AC152" s="6">
        <f t="shared" si="45"/>
        <v>29718100</v>
      </c>
      <c r="AD152" s="6">
        <f>AD9</f>
        <v>29380062</v>
      </c>
      <c r="AE152" s="6">
        <f t="shared" ref="AE152:AK152" si="46">AE9</f>
        <v>25124718.91</v>
      </c>
      <c r="AF152" s="6">
        <f t="shared" si="46"/>
        <v>123348</v>
      </c>
      <c r="AG152" s="6">
        <f t="shared" si="46"/>
        <v>123348</v>
      </c>
      <c r="AH152" s="6">
        <f t="shared" si="46"/>
        <v>22714452</v>
      </c>
      <c r="AI152" s="6">
        <f t="shared" si="46"/>
        <v>18555720.800000001</v>
      </c>
      <c r="AJ152" s="6">
        <f t="shared" si="46"/>
        <v>6542262</v>
      </c>
      <c r="AK152" s="6">
        <f t="shared" si="46"/>
        <v>6445650.1099999994</v>
      </c>
      <c r="AL152" s="6">
        <f>AL87</f>
        <v>16725400</v>
      </c>
      <c r="AM152" s="6">
        <f t="shared" ref="AM152:BA152" si="47">AM87</f>
        <v>0</v>
      </c>
      <c r="AN152" s="6">
        <f t="shared" si="47"/>
        <v>0</v>
      </c>
      <c r="AO152" s="6">
        <f t="shared" si="47"/>
        <v>16725400</v>
      </c>
      <c r="AP152" s="6">
        <f t="shared" si="47"/>
        <v>24444100</v>
      </c>
      <c r="AQ152" s="6">
        <f t="shared" si="47"/>
        <v>0</v>
      </c>
      <c r="AR152" s="6">
        <f t="shared" si="47"/>
        <v>0</v>
      </c>
      <c r="AS152" s="6">
        <f t="shared" si="47"/>
        <v>24444100</v>
      </c>
      <c r="AT152" s="6">
        <f t="shared" si="47"/>
        <v>29718100</v>
      </c>
      <c r="AU152" s="6">
        <f t="shared" si="47"/>
        <v>0</v>
      </c>
      <c r="AV152" s="6">
        <f t="shared" si="47"/>
        <v>0</v>
      </c>
      <c r="AW152" s="6">
        <f t="shared" si="47"/>
        <v>29718100</v>
      </c>
      <c r="AX152" s="6">
        <f t="shared" si="47"/>
        <v>68452268</v>
      </c>
      <c r="AY152" s="6">
        <f t="shared" si="47"/>
        <v>0</v>
      </c>
      <c r="AZ152" s="6">
        <f t="shared" si="47"/>
        <v>22006468</v>
      </c>
      <c r="BA152" s="6">
        <f t="shared" si="47"/>
        <v>46445800</v>
      </c>
      <c r="BB152" s="3" t="s">
        <v>78</v>
      </c>
    </row>
  </sheetData>
  <mergeCells count="121"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H6:I6"/>
    <mergeCell ref="J6:K6"/>
    <mergeCell ref="L6:M6"/>
    <mergeCell ref="N6:N7"/>
    <mergeCell ref="O6:O7"/>
    <mergeCell ref="P6:P7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AP6:AP7"/>
    <mergeCell ref="W6:Y6"/>
    <mergeCell ref="Z6:Z7"/>
    <mergeCell ref="AA6:AC6"/>
    <mergeCell ref="AD6:AE6"/>
    <mergeCell ref="AF6:AG6"/>
    <mergeCell ref="AH6:AI6"/>
    <mergeCell ref="Q6:Q7"/>
    <mergeCell ref="R6:R7"/>
    <mergeCell ref="S6:S7"/>
    <mergeCell ref="T6:T7"/>
    <mergeCell ref="U6:U7"/>
    <mergeCell ref="V6:V7"/>
    <mergeCell ref="A27:A29"/>
    <mergeCell ref="C27:C29"/>
    <mergeCell ref="A30:A32"/>
    <mergeCell ref="C30:C32"/>
    <mergeCell ref="A33:A34"/>
    <mergeCell ref="C33:C34"/>
    <mergeCell ref="AY6:BA6"/>
    <mergeCell ref="A17:A18"/>
    <mergeCell ref="C17:C18"/>
    <mergeCell ref="A19:A21"/>
    <mergeCell ref="C19:C21"/>
    <mergeCell ref="A22:A23"/>
    <mergeCell ref="C22:C23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47:A48"/>
    <mergeCell ref="C47:C48"/>
    <mergeCell ref="A49:A50"/>
    <mergeCell ref="C49:C50"/>
    <mergeCell ref="A53:A54"/>
    <mergeCell ref="C53:C54"/>
    <mergeCell ref="A38:A39"/>
    <mergeCell ref="C38:C39"/>
    <mergeCell ref="A42:A43"/>
    <mergeCell ref="C42:C43"/>
    <mergeCell ref="A44:A45"/>
    <mergeCell ref="C44:C45"/>
    <mergeCell ref="A72:A73"/>
    <mergeCell ref="C72:C73"/>
    <mergeCell ref="A74:A75"/>
    <mergeCell ref="C74:C75"/>
    <mergeCell ref="A79:A80"/>
    <mergeCell ref="C79:C80"/>
    <mergeCell ref="A58:A59"/>
    <mergeCell ref="C58:C59"/>
    <mergeCell ref="A63:A64"/>
    <mergeCell ref="C63:C64"/>
    <mergeCell ref="A70:A71"/>
    <mergeCell ref="C70:C71"/>
    <mergeCell ref="A101:A102"/>
    <mergeCell ref="C101:C102"/>
    <mergeCell ref="A103:A104"/>
    <mergeCell ref="C103:C104"/>
    <mergeCell ref="A106:A107"/>
    <mergeCell ref="C106:C107"/>
    <mergeCell ref="A89:A90"/>
    <mergeCell ref="C89:C90"/>
    <mergeCell ref="A92:A93"/>
    <mergeCell ref="C92:C93"/>
    <mergeCell ref="A99:A100"/>
    <mergeCell ref="C99:C100"/>
    <mergeCell ref="A118:A119"/>
    <mergeCell ref="C118:C119"/>
    <mergeCell ref="A131:A132"/>
    <mergeCell ref="C131:C132"/>
    <mergeCell ref="A133:A134"/>
    <mergeCell ref="C133:C134"/>
    <mergeCell ref="A108:A110"/>
    <mergeCell ref="C108:C110"/>
    <mergeCell ref="A112:A113"/>
    <mergeCell ref="C112:C113"/>
    <mergeCell ref="A116:A117"/>
    <mergeCell ref="C116:C117"/>
    <mergeCell ref="A147:A148"/>
    <mergeCell ref="C147:C148"/>
    <mergeCell ref="A149:A150"/>
    <mergeCell ref="C149:C150"/>
    <mergeCell ref="A135:A136"/>
    <mergeCell ref="C135:C136"/>
    <mergeCell ref="A139:A140"/>
    <mergeCell ref="C139:C140"/>
    <mergeCell ref="A145:A146"/>
    <mergeCell ref="C145:C1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workbookViewId="0">
      <pane xSplit="5" ySplit="8" topLeftCell="L11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15" x14ac:dyDescent="0.2">
      <c r="A1" s="29" t="s">
        <v>474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ht="15" x14ac:dyDescent="0.2">
      <c r="A2" s="29" t="s">
        <v>475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</row>
    <row r="3" spans="1:54" ht="13.5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56.25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9" t="s">
        <v>21</v>
      </c>
      <c r="G7" s="9" t="s">
        <v>22</v>
      </c>
      <c r="H7" s="9" t="s">
        <v>21</v>
      </c>
      <c r="I7" s="9" t="s">
        <v>22</v>
      </c>
      <c r="J7" s="9" t="s">
        <v>21</v>
      </c>
      <c r="K7" s="9" t="s">
        <v>22</v>
      </c>
      <c r="L7" s="9" t="s">
        <v>21</v>
      </c>
      <c r="M7" s="9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9" t="s">
        <v>15</v>
      </c>
      <c r="X7" s="9" t="s">
        <v>16</v>
      </c>
      <c r="Y7" s="9" t="s">
        <v>17</v>
      </c>
      <c r="Z7" s="24" t="s">
        <v>0</v>
      </c>
      <c r="AA7" s="9" t="s">
        <v>15</v>
      </c>
      <c r="AB7" s="9" t="s">
        <v>16</v>
      </c>
      <c r="AC7" s="9" t="s">
        <v>17</v>
      </c>
      <c r="AD7" s="9" t="s">
        <v>21</v>
      </c>
      <c r="AE7" s="9" t="s">
        <v>22</v>
      </c>
      <c r="AF7" s="9" t="s">
        <v>21</v>
      </c>
      <c r="AG7" s="9" t="s">
        <v>22</v>
      </c>
      <c r="AH7" s="9" t="s">
        <v>21</v>
      </c>
      <c r="AI7" s="9" t="s">
        <v>22</v>
      </c>
      <c r="AJ7" s="9" t="s">
        <v>21</v>
      </c>
      <c r="AK7" s="9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9" t="s">
        <v>15</v>
      </c>
      <c r="AV7" s="9" t="s">
        <v>16</v>
      </c>
      <c r="AW7" s="9" t="s">
        <v>17</v>
      </c>
      <c r="AX7" s="24" t="s">
        <v>0</v>
      </c>
      <c r="AY7" s="9" t="s">
        <v>15</v>
      </c>
      <c r="AZ7" s="9" t="s">
        <v>16</v>
      </c>
      <c r="BA7" s="9" t="s">
        <v>17</v>
      </c>
      <c r="BB7" s="24" t="s">
        <v>0</v>
      </c>
    </row>
    <row r="8" spans="1:54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37</v>
      </c>
      <c r="P8" s="11" t="s">
        <v>38</v>
      </c>
      <c r="Q8" s="11" t="s">
        <v>39</v>
      </c>
      <c r="R8" s="11" t="s">
        <v>40</v>
      </c>
      <c r="S8" s="11" t="s">
        <v>41</v>
      </c>
      <c r="T8" s="11" t="s">
        <v>42</v>
      </c>
      <c r="U8" s="11" t="s">
        <v>43</v>
      </c>
      <c r="V8" s="11" t="s">
        <v>44</v>
      </c>
      <c r="W8" s="11" t="s">
        <v>45</v>
      </c>
      <c r="X8" s="11" t="s">
        <v>46</v>
      </c>
      <c r="Y8" s="11" t="s">
        <v>47</v>
      </c>
      <c r="Z8" s="11" t="s">
        <v>48</v>
      </c>
      <c r="AA8" s="11" t="s">
        <v>49</v>
      </c>
      <c r="AB8" s="11" t="s">
        <v>50</v>
      </c>
      <c r="AC8" s="11" t="s">
        <v>51</v>
      </c>
      <c r="AD8" s="11" t="s">
        <v>52</v>
      </c>
      <c r="AE8" s="11" t="s">
        <v>53</v>
      </c>
      <c r="AF8" s="11" t="s">
        <v>54</v>
      </c>
      <c r="AG8" s="11" t="s">
        <v>55</v>
      </c>
      <c r="AH8" s="11" t="s">
        <v>56</v>
      </c>
      <c r="AI8" s="11" t="s">
        <v>57</v>
      </c>
      <c r="AJ8" s="11" t="s">
        <v>58</v>
      </c>
      <c r="AK8" s="11" t="s">
        <v>58</v>
      </c>
      <c r="AL8" s="11" t="s">
        <v>59</v>
      </c>
      <c r="AM8" s="11" t="s">
        <v>60</v>
      </c>
      <c r="AN8" s="11" t="s">
        <v>61</v>
      </c>
      <c r="AO8" s="11" t="s">
        <v>62</v>
      </c>
      <c r="AP8" s="11" t="s">
        <v>63</v>
      </c>
      <c r="AQ8" s="11" t="s">
        <v>64</v>
      </c>
      <c r="AR8" s="11" t="s">
        <v>65</v>
      </c>
      <c r="AS8" s="11" t="s">
        <v>66</v>
      </c>
      <c r="AT8" s="11" t="s">
        <v>67</v>
      </c>
      <c r="AU8" s="11" t="s">
        <v>68</v>
      </c>
      <c r="AV8" s="11" t="s">
        <v>69</v>
      </c>
      <c r="AW8" s="11" t="s">
        <v>70</v>
      </c>
      <c r="AX8" s="11" t="s">
        <v>71</v>
      </c>
      <c r="AY8" s="11" t="s">
        <v>72</v>
      </c>
      <c r="AZ8" s="11" t="s">
        <v>73</v>
      </c>
      <c r="BA8" s="11" t="s">
        <v>74</v>
      </c>
      <c r="BB8" s="11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1350068</v>
      </c>
      <c r="G9" s="6">
        <f>I9+K9+M9</f>
        <v>1343044.3399999999</v>
      </c>
      <c r="H9" s="6">
        <f>H10</f>
        <v>0</v>
      </c>
      <c r="I9" s="6">
        <f t="shared" ref="I9:M9" si="0">I10</f>
        <v>0</v>
      </c>
      <c r="J9" s="6">
        <f t="shared" si="0"/>
        <v>0</v>
      </c>
      <c r="K9" s="6">
        <f t="shared" si="0"/>
        <v>0</v>
      </c>
      <c r="L9" s="6">
        <f t="shared" si="0"/>
        <v>1350068</v>
      </c>
      <c r="M9" s="6">
        <f t="shared" si="0"/>
        <v>1343044.3399999999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1299800.42</v>
      </c>
      <c r="AE9" s="6">
        <f>AG9+AI9+AK9</f>
        <v>1292776.76</v>
      </c>
      <c r="AF9" s="6">
        <f>AF10</f>
        <v>0</v>
      </c>
      <c r="AG9" s="6">
        <f t="shared" ref="AG9:AK9" si="1">AG10</f>
        <v>0</v>
      </c>
      <c r="AH9" s="6">
        <f t="shared" si="1"/>
        <v>0</v>
      </c>
      <c r="AI9" s="6">
        <f t="shared" si="1"/>
        <v>0</v>
      </c>
      <c r="AJ9" s="6">
        <f t="shared" si="1"/>
        <v>1299800.42</v>
      </c>
      <c r="AK9" s="6">
        <f t="shared" si="1"/>
        <v>1292776.76</v>
      </c>
      <c r="AL9" s="6">
        <v>0</v>
      </c>
      <c r="AM9" s="6">
        <f t="shared" ref="AM9:AO9" si="2">AM10</f>
        <v>0</v>
      </c>
      <c r="AN9" s="6">
        <f t="shared" si="2"/>
        <v>0</v>
      </c>
      <c r="AO9" s="6">
        <f t="shared" si="2"/>
        <v>0</v>
      </c>
      <c r="AP9" s="6">
        <v>0</v>
      </c>
      <c r="AQ9" s="6">
        <f t="shared" ref="AQ9:AS9" si="3">AQ10</f>
        <v>0</v>
      </c>
      <c r="AR9" s="6">
        <f t="shared" si="3"/>
        <v>0</v>
      </c>
      <c r="AS9" s="6">
        <f t="shared" si="3"/>
        <v>0</v>
      </c>
      <c r="AT9" s="6">
        <v>0</v>
      </c>
      <c r="AU9" s="6">
        <f t="shared" ref="AU9:AW9" si="4">AU10</f>
        <v>0</v>
      </c>
      <c r="AV9" s="6">
        <f t="shared" si="4"/>
        <v>0</v>
      </c>
      <c r="AW9" s="6">
        <f t="shared" si="4"/>
        <v>0</v>
      </c>
      <c r="AX9" s="6">
        <v>0</v>
      </c>
      <c r="AY9" s="6">
        <f t="shared" ref="AY9:BA9" si="5">AY10</f>
        <v>0</v>
      </c>
      <c r="AZ9" s="6">
        <f t="shared" si="5"/>
        <v>0</v>
      </c>
      <c r="BA9" s="6">
        <f t="shared" si="5"/>
        <v>0</v>
      </c>
      <c r="BB9" s="3" t="s">
        <v>78</v>
      </c>
    </row>
    <row r="10" spans="1:54" ht="236.25" x14ac:dyDescent="0.2">
      <c r="A10" s="10" t="s">
        <v>376</v>
      </c>
      <c r="B10" s="11" t="s">
        <v>152</v>
      </c>
      <c r="C10" s="11" t="s">
        <v>153</v>
      </c>
      <c r="D10" s="11" t="s">
        <v>0</v>
      </c>
      <c r="E10" s="11" t="s">
        <v>154</v>
      </c>
      <c r="F10" s="14">
        <f>H10+J10+L10</f>
        <v>1350068</v>
      </c>
      <c r="G10" s="14">
        <f>I10+K10+M10</f>
        <v>1343044.3399999999</v>
      </c>
      <c r="H10" s="14">
        <f>H11+H13</f>
        <v>0</v>
      </c>
      <c r="I10" s="14">
        <f t="shared" ref="I10:M10" si="6">I11+I13</f>
        <v>0</v>
      </c>
      <c r="J10" s="14">
        <f t="shared" si="6"/>
        <v>0</v>
      </c>
      <c r="K10" s="14">
        <f t="shared" si="6"/>
        <v>0</v>
      </c>
      <c r="L10" s="14">
        <f t="shared" si="6"/>
        <v>1350068</v>
      </c>
      <c r="M10" s="14">
        <f t="shared" si="6"/>
        <v>1343044.3399999999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>
        <f t="shared" ref="AD10:AE14" si="7">AF10+AH10+AJ10</f>
        <v>1299800.42</v>
      </c>
      <c r="AE10" s="14">
        <f t="shared" si="7"/>
        <v>1292776.76</v>
      </c>
      <c r="AF10" s="14">
        <f t="shared" ref="AF10:AK10" si="8">AF11+AF13</f>
        <v>0</v>
      </c>
      <c r="AG10" s="14">
        <f t="shared" si="8"/>
        <v>0</v>
      </c>
      <c r="AH10" s="14">
        <f t="shared" si="8"/>
        <v>0</v>
      </c>
      <c r="AI10" s="14">
        <f t="shared" si="8"/>
        <v>0</v>
      </c>
      <c r="AJ10" s="14">
        <f t="shared" si="8"/>
        <v>1299800.42</v>
      </c>
      <c r="AK10" s="14">
        <f t="shared" si="8"/>
        <v>1292776.76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 t="s">
        <v>78</v>
      </c>
    </row>
    <row r="11" spans="1:54" ht="22.5" x14ac:dyDescent="0.2">
      <c r="A11" s="25" t="s">
        <v>377</v>
      </c>
      <c r="B11" s="11" t="s">
        <v>155</v>
      </c>
      <c r="C11" s="26" t="s">
        <v>156</v>
      </c>
      <c r="D11" s="11" t="s">
        <v>23</v>
      </c>
      <c r="E11" s="11" t="s">
        <v>444</v>
      </c>
      <c r="F11" s="14">
        <f t="shared" ref="F11:G14" si="9">H11+J11+L11</f>
        <v>483028.59</v>
      </c>
      <c r="G11" s="14">
        <f t="shared" si="9"/>
        <v>476006.87</v>
      </c>
      <c r="H11" s="3"/>
      <c r="I11" s="3"/>
      <c r="J11" s="3"/>
      <c r="K11" s="3"/>
      <c r="L11" s="3">
        <v>483028.59</v>
      </c>
      <c r="M11" s="3">
        <v>476006.87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14">
        <f t="shared" si="7"/>
        <v>432761.01</v>
      </c>
      <c r="AE11" s="14">
        <f t="shared" si="7"/>
        <v>425739.29</v>
      </c>
      <c r="AF11" s="3"/>
      <c r="AG11" s="3"/>
      <c r="AH11" s="3">
        <v>0</v>
      </c>
      <c r="AI11" s="3">
        <v>0</v>
      </c>
      <c r="AJ11" s="3">
        <v>432761.01</v>
      </c>
      <c r="AK11" s="3">
        <v>425739.29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45" x14ac:dyDescent="0.2">
      <c r="A12" s="25" t="s">
        <v>0</v>
      </c>
      <c r="B12" s="11" t="s">
        <v>445</v>
      </c>
      <c r="C12" s="26" t="s">
        <v>0</v>
      </c>
      <c r="D12" s="11" t="s">
        <v>23</v>
      </c>
      <c r="E12" s="15" t="s">
        <v>147</v>
      </c>
      <c r="F12" s="14">
        <f t="shared" si="9"/>
        <v>0</v>
      </c>
      <c r="G12" s="14">
        <f t="shared" si="9"/>
        <v>0</v>
      </c>
      <c r="H12" s="3"/>
      <c r="I12" s="3"/>
      <c r="J12" s="3"/>
      <c r="K12" s="3"/>
      <c r="L12" s="3"/>
      <c r="M12" s="3"/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4">
        <f t="shared" si="7"/>
        <v>0</v>
      </c>
      <c r="AE12" s="14">
        <f t="shared" si="7"/>
        <v>0</v>
      </c>
      <c r="AF12" s="3"/>
      <c r="AG12" s="3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0</v>
      </c>
    </row>
    <row r="13" spans="1:54" ht="22.5" x14ac:dyDescent="0.2">
      <c r="A13" s="25" t="s">
        <v>378</v>
      </c>
      <c r="B13" s="11" t="s">
        <v>159</v>
      </c>
      <c r="C13" s="26" t="s">
        <v>160</v>
      </c>
      <c r="D13" s="11" t="s">
        <v>23</v>
      </c>
      <c r="E13" s="11" t="s">
        <v>161</v>
      </c>
      <c r="F13" s="14">
        <f t="shared" si="9"/>
        <v>867039.41</v>
      </c>
      <c r="G13" s="14">
        <f t="shared" si="9"/>
        <v>867037.47</v>
      </c>
      <c r="H13" s="3"/>
      <c r="I13" s="3"/>
      <c r="J13" s="3"/>
      <c r="K13" s="3"/>
      <c r="L13" s="3">
        <v>867039.41</v>
      </c>
      <c r="M13" s="3">
        <v>867037.47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4">
        <f t="shared" si="7"/>
        <v>867039.41</v>
      </c>
      <c r="AE13" s="14">
        <f t="shared" si="7"/>
        <v>867037.47</v>
      </c>
      <c r="AF13" s="3"/>
      <c r="AG13" s="3"/>
      <c r="AH13" s="3">
        <v>0</v>
      </c>
      <c r="AI13" s="3">
        <v>0</v>
      </c>
      <c r="AJ13" s="3">
        <v>867039.41</v>
      </c>
      <c r="AK13" s="3">
        <v>867037.47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45" x14ac:dyDescent="0.2">
      <c r="A14" s="25" t="s">
        <v>0</v>
      </c>
      <c r="B14" s="11" t="s">
        <v>446</v>
      </c>
      <c r="C14" s="26" t="s">
        <v>0</v>
      </c>
      <c r="D14" s="11" t="s">
        <v>23</v>
      </c>
      <c r="E14" s="11" t="s">
        <v>162</v>
      </c>
      <c r="F14" s="14">
        <f t="shared" si="9"/>
        <v>0</v>
      </c>
      <c r="G14" s="14">
        <f t="shared" si="9"/>
        <v>0</v>
      </c>
      <c r="H14" s="3"/>
      <c r="I14" s="3"/>
      <c r="J14" s="3"/>
      <c r="K14" s="3"/>
      <c r="L14" s="3"/>
      <c r="M14" s="3"/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4">
        <f t="shared" si="7"/>
        <v>0</v>
      </c>
      <c r="AE14" s="14">
        <f t="shared" si="7"/>
        <v>0</v>
      </c>
      <c r="AF14" s="3"/>
      <c r="AG14" s="3"/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ht="73.5" x14ac:dyDescent="0.2">
      <c r="A15" s="4" t="s">
        <v>243</v>
      </c>
      <c r="B15" s="5" t="s">
        <v>244</v>
      </c>
      <c r="C15" s="5" t="s">
        <v>245</v>
      </c>
      <c r="D15" s="5" t="s">
        <v>176</v>
      </c>
      <c r="E15" s="5" t="s">
        <v>0</v>
      </c>
      <c r="F15" s="6"/>
      <c r="G15" s="6"/>
      <c r="H15" s="6"/>
      <c r="I15" s="6"/>
      <c r="J15" s="6"/>
      <c r="K15" s="6"/>
      <c r="L15" s="6"/>
      <c r="M15" s="6"/>
      <c r="N15" s="6">
        <f>O15+P15+Q15</f>
        <v>1210963</v>
      </c>
      <c r="O15" s="6">
        <f>O16+O17</f>
        <v>0</v>
      </c>
      <c r="P15" s="6">
        <f t="shared" ref="P15:Q15" si="10">P16+P17</f>
        <v>0</v>
      </c>
      <c r="Q15" s="6">
        <f t="shared" si="10"/>
        <v>1210963</v>
      </c>
      <c r="R15" s="6">
        <f>S15+T15+U15</f>
        <v>936800</v>
      </c>
      <c r="S15" s="6">
        <f>S16+S17</f>
        <v>0</v>
      </c>
      <c r="T15" s="6">
        <f t="shared" ref="T15:U15" si="11">T16+T17</f>
        <v>0</v>
      </c>
      <c r="U15" s="6">
        <f t="shared" si="11"/>
        <v>936800</v>
      </c>
      <c r="V15" s="6">
        <f>W15+X15+Y15</f>
        <v>936800</v>
      </c>
      <c r="W15" s="6">
        <f>W16+W17</f>
        <v>0</v>
      </c>
      <c r="X15" s="6">
        <f t="shared" ref="X15:Y15" si="12">X16+X17</f>
        <v>0</v>
      </c>
      <c r="Y15" s="6">
        <f t="shared" si="12"/>
        <v>936800</v>
      </c>
      <c r="Z15" s="6">
        <f>AA15+AB15+AC15</f>
        <v>936800</v>
      </c>
      <c r="AA15" s="6">
        <f>AA16+AA17</f>
        <v>0</v>
      </c>
      <c r="AB15" s="6">
        <f t="shared" ref="AB15:AC15" si="13">AB16+AB17</f>
        <v>0</v>
      </c>
      <c r="AC15" s="6">
        <f t="shared" si="13"/>
        <v>936800</v>
      </c>
      <c r="AD15" s="6"/>
      <c r="AE15" s="6"/>
      <c r="AF15" s="6"/>
      <c r="AG15" s="6"/>
      <c r="AH15" s="6"/>
      <c r="AI15" s="6"/>
      <c r="AJ15" s="6"/>
      <c r="AK15" s="6"/>
      <c r="AL15" s="6">
        <f>AM15+AN15+AO15</f>
        <v>1148313</v>
      </c>
      <c r="AM15" s="6">
        <f>AM16+AM17</f>
        <v>0</v>
      </c>
      <c r="AN15" s="6">
        <f t="shared" ref="AN15:AO15" si="14">AN16+AN17</f>
        <v>0</v>
      </c>
      <c r="AO15" s="6">
        <f t="shared" si="14"/>
        <v>1148313</v>
      </c>
      <c r="AP15" s="6">
        <f>AQ15+AR15+AS15</f>
        <v>936800</v>
      </c>
      <c r="AQ15" s="6">
        <f>AQ16+AQ17</f>
        <v>0</v>
      </c>
      <c r="AR15" s="6">
        <f t="shared" ref="AR15:AS15" si="15">AR16+AR17</f>
        <v>0</v>
      </c>
      <c r="AS15" s="6">
        <f t="shared" si="15"/>
        <v>936800</v>
      </c>
      <c r="AT15" s="6">
        <f>AU15+AV15+AW15</f>
        <v>936800</v>
      </c>
      <c r="AU15" s="6">
        <f>AU16+AU17</f>
        <v>0</v>
      </c>
      <c r="AV15" s="6">
        <f t="shared" ref="AV15:AW15" si="16">AV16+AV17</f>
        <v>0</v>
      </c>
      <c r="AW15" s="6">
        <f t="shared" si="16"/>
        <v>936800</v>
      </c>
      <c r="AX15" s="6">
        <f>AY15+AZ15+BA15</f>
        <v>936800</v>
      </c>
      <c r="AY15" s="6">
        <f>AY16+AY17</f>
        <v>0</v>
      </c>
      <c r="AZ15" s="6">
        <f t="shared" ref="AZ15:BA15" si="17">AZ16+AZ17</f>
        <v>0</v>
      </c>
      <c r="BA15" s="6">
        <f t="shared" si="17"/>
        <v>936800</v>
      </c>
      <c r="BB15" s="3" t="s">
        <v>0</v>
      </c>
    </row>
    <row r="16" spans="1:54" ht="78.75" x14ac:dyDescent="0.2">
      <c r="A16" s="10" t="s">
        <v>377</v>
      </c>
      <c r="B16" s="11" t="s">
        <v>310</v>
      </c>
      <c r="C16" s="11" t="s">
        <v>311</v>
      </c>
      <c r="D16" s="11" t="s">
        <v>23</v>
      </c>
      <c r="E16" s="11" t="s">
        <v>157</v>
      </c>
      <c r="F16" s="14" t="s">
        <v>0</v>
      </c>
      <c r="G16" s="14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14">
        <f t="shared" ref="N16:N17" si="18">O16+P16+Q16</f>
        <v>483839</v>
      </c>
      <c r="O16" s="3"/>
      <c r="P16" s="3"/>
      <c r="Q16" s="3">
        <v>483839</v>
      </c>
      <c r="R16" s="14">
        <f t="shared" ref="R16:R17" si="19">S16+T16+U16</f>
        <v>343100</v>
      </c>
      <c r="S16" s="3"/>
      <c r="T16" s="3"/>
      <c r="U16" s="3">
        <v>343100</v>
      </c>
      <c r="V16" s="14">
        <f t="shared" ref="V16:V17" si="20">W16+X16+Y16</f>
        <v>343100</v>
      </c>
      <c r="W16" s="3"/>
      <c r="X16" s="3"/>
      <c r="Y16" s="3">
        <v>343100</v>
      </c>
      <c r="Z16" s="14">
        <f t="shared" ref="Z16:Z17" si="21">AA16+AB16+AC16</f>
        <v>343100</v>
      </c>
      <c r="AA16" s="3"/>
      <c r="AB16" s="3"/>
      <c r="AC16" s="3">
        <v>343100</v>
      </c>
      <c r="AD16" s="14">
        <v>0</v>
      </c>
      <c r="AE16" s="14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14">
        <f t="shared" ref="AL16:AL17" si="22">AM16+AN16+AO16</f>
        <v>421189</v>
      </c>
      <c r="AM16" s="3">
        <v>0</v>
      </c>
      <c r="AN16" s="3">
        <v>0</v>
      </c>
      <c r="AO16" s="3">
        <v>421189</v>
      </c>
      <c r="AP16" s="14">
        <f t="shared" ref="AP16:AP17" si="23">AQ16+AR16+AS16</f>
        <v>343100</v>
      </c>
      <c r="AQ16" s="3">
        <v>0</v>
      </c>
      <c r="AR16" s="3">
        <v>0</v>
      </c>
      <c r="AS16" s="3">
        <v>343100</v>
      </c>
      <c r="AT16" s="14">
        <f t="shared" ref="AT16:AT17" si="24">AU16+AV16+AW16</f>
        <v>343100</v>
      </c>
      <c r="AU16" s="3">
        <v>0</v>
      </c>
      <c r="AV16" s="3">
        <v>0</v>
      </c>
      <c r="AW16" s="3">
        <v>343100</v>
      </c>
      <c r="AX16" s="14">
        <f t="shared" ref="AX16:AX17" si="25">AY16+AZ16+BA16</f>
        <v>343100</v>
      </c>
      <c r="AY16" s="3">
        <v>0</v>
      </c>
      <c r="AZ16" s="3">
        <v>0</v>
      </c>
      <c r="BA16" s="3">
        <v>343100</v>
      </c>
      <c r="BB16" s="3" t="s">
        <v>78</v>
      </c>
    </row>
    <row r="17" spans="1:54" ht="78.75" x14ac:dyDescent="0.2">
      <c r="A17" s="10" t="s">
        <v>378</v>
      </c>
      <c r="B17" s="11" t="s">
        <v>312</v>
      </c>
      <c r="C17" s="11" t="s">
        <v>313</v>
      </c>
      <c r="D17" s="11" t="s">
        <v>23</v>
      </c>
      <c r="E17" s="11" t="s">
        <v>157</v>
      </c>
      <c r="F17" s="14" t="s">
        <v>0</v>
      </c>
      <c r="G17" s="14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14">
        <f t="shared" si="18"/>
        <v>727124</v>
      </c>
      <c r="O17" s="3"/>
      <c r="P17" s="3"/>
      <c r="Q17" s="3">
        <v>727124</v>
      </c>
      <c r="R17" s="14">
        <f t="shared" si="19"/>
        <v>593700</v>
      </c>
      <c r="S17" s="3"/>
      <c r="T17" s="3"/>
      <c r="U17" s="3">
        <v>593700</v>
      </c>
      <c r="V17" s="14">
        <f t="shared" si="20"/>
        <v>593700</v>
      </c>
      <c r="W17" s="3"/>
      <c r="X17" s="3"/>
      <c r="Y17" s="3">
        <v>593700</v>
      </c>
      <c r="Z17" s="14">
        <f t="shared" si="21"/>
        <v>593700</v>
      </c>
      <c r="AA17" s="3"/>
      <c r="AB17" s="3"/>
      <c r="AC17" s="3">
        <v>593700</v>
      </c>
      <c r="AD17" s="14">
        <v>0</v>
      </c>
      <c r="AE17" s="14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14">
        <f t="shared" si="22"/>
        <v>727124</v>
      </c>
      <c r="AM17" s="3">
        <v>0</v>
      </c>
      <c r="AN17" s="3">
        <v>0</v>
      </c>
      <c r="AO17" s="3">
        <v>727124</v>
      </c>
      <c r="AP17" s="14">
        <f t="shared" si="23"/>
        <v>593700</v>
      </c>
      <c r="AQ17" s="3">
        <v>0</v>
      </c>
      <c r="AR17" s="3">
        <v>0</v>
      </c>
      <c r="AS17" s="3">
        <v>593700</v>
      </c>
      <c r="AT17" s="14">
        <f t="shared" si="24"/>
        <v>593700</v>
      </c>
      <c r="AU17" s="3">
        <v>0</v>
      </c>
      <c r="AV17" s="3">
        <v>0</v>
      </c>
      <c r="AW17" s="3">
        <v>593700</v>
      </c>
      <c r="AX17" s="14">
        <f t="shared" si="25"/>
        <v>593700</v>
      </c>
      <c r="AY17" s="3">
        <v>0</v>
      </c>
      <c r="AZ17" s="3">
        <v>0</v>
      </c>
      <c r="BA17" s="3">
        <v>593700</v>
      </c>
      <c r="BB17" s="3" t="s">
        <v>78</v>
      </c>
    </row>
  </sheetData>
  <mergeCells count="55"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V6:V7"/>
    <mergeCell ref="H6:I6"/>
    <mergeCell ref="J6:K6"/>
    <mergeCell ref="L6:M6"/>
    <mergeCell ref="N6:N7"/>
    <mergeCell ref="O6:O7"/>
    <mergeCell ref="P6:P7"/>
    <mergeCell ref="Q6:Q7"/>
    <mergeCell ref="R6:R7"/>
    <mergeCell ref="S6:S7"/>
    <mergeCell ref="T6:T7"/>
    <mergeCell ref="U6:U7"/>
    <mergeCell ref="AP6:AP7"/>
    <mergeCell ref="W6:Y6"/>
    <mergeCell ref="Z6:Z7"/>
    <mergeCell ref="AA6:AC6"/>
    <mergeCell ref="AD6:AE6"/>
    <mergeCell ref="AF6:AG6"/>
    <mergeCell ref="AH6:AI6"/>
    <mergeCell ref="AY6:BA6"/>
    <mergeCell ref="A11:A12"/>
    <mergeCell ref="C11:C12"/>
    <mergeCell ref="A13:A14"/>
    <mergeCell ref="C13:C14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workbookViewId="0">
      <pane xSplit="5" ySplit="8" topLeftCell="N11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15" x14ac:dyDescent="0.2">
      <c r="A1" s="29" t="s">
        <v>476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ht="15" x14ac:dyDescent="0.2">
      <c r="A2" s="29" t="s">
        <v>475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</row>
    <row r="3" spans="1:54" ht="13.5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 t="s">
        <v>7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 t="s">
        <v>8</v>
      </c>
    </row>
    <row r="5" spans="1:54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9</v>
      </c>
      <c r="G5" s="24"/>
      <c r="H5" s="24"/>
      <c r="I5" s="24"/>
      <c r="J5" s="24"/>
      <c r="K5" s="24"/>
      <c r="L5" s="24"/>
      <c r="M5" s="24"/>
      <c r="N5" s="24" t="s">
        <v>10</v>
      </c>
      <c r="O5" s="24"/>
      <c r="P5" s="24"/>
      <c r="Q5" s="24"/>
      <c r="R5" s="24" t="s">
        <v>11</v>
      </c>
      <c r="S5" s="24"/>
      <c r="T5" s="24"/>
      <c r="U5" s="24"/>
      <c r="V5" s="24" t="s">
        <v>12</v>
      </c>
      <c r="W5" s="24"/>
      <c r="X5" s="24"/>
      <c r="Y5" s="24"/>
      <c r="Z5" s="24"/>
      <c r="AA5" s="24"/>
      <c r="AB5" s="24"/>
      <c r="AC5" s="24"/>
      <c r="AD5" s="24" t="s">
        <v>9</v>
      </c>
      <c r="AE5" s="24"/>
      <c r="AF5" s="24"/>
      <c r="AG5" s="24"/>
      <c r="AH5" s="24"/>
      <c r="AI5" s="24"/>
      <c r="AJ5" s="24"/>
      <c r="AK5" s="24"/>
      <c r="AL5" s="24" t="s">
        <v>13</v>
      </c>
      <c r="AM5" s="24"/>
      <c r="AN5" s="24"/>
      <c r="AO5" s="24"/>
      <c r="AP5" s="24" t="s">
        <v>11</v>
      </c>
      <c r="AQ5" s="24"/>
      <c r="AR5" s="24"/>
      <c r="AS5" s="24"/>
      <c r="AT5" s="24" t="s">
        <v>12</v>
      </c>
      <c r="AU5" s="24"/>
      <c r="AV5" s="24"/>
      <c r="AW5" s="24"/>
      <c r="AX5" s="24"/>
      <c r="AY5" s="24"/>
      <c r="AZ5" s="24"/>
      <c r="BA5" s="24"/>
      <c r="BB5" s="24" t="s">
        <v>0</v>
      </c>
    </row>
    <row r="6" spans="1:54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/>
      <c r="H6" s="24" t="s">
        <v>15</v>
      </c>
      <c r="I6" s="24"/>
      <c r="J6" s="24" t="s">
        <v>16</v>
      </c>
      <c r="K6" s="24"/>
      <c r="L6" s="24" t="s">
        <v>17</v>
      </c>
      <c r="M6" s="24"/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14</v>
      </c>
      <c r="S6" s="24" t="s">
        <v>15</v>
      </c>
      <c r="T6" s="24" t="s">
        <v>16</v>
      </c>
      <c r="U6" s="24" t="s">
        <v>17</v>
      </c>
      <c r="V6" s="24" t="s">
        <v>14</v>
      </c>
      <c r="W6" s="24" t="s">
        <v>18</v>
      </c>
      <c r="X6" s="24"/>
      <c r="Y6" s="24"/>
      <c r="Z6" s="24" t="s">
        <v>14</v>
      </c>
      <c r="AA6" s="24" t="s">
        <v>19</v>
      </c>
      <c r="AB6" s="24"/>
      <c r="AC6" s="24"/>
      <c r="AD6" s="24" t="s">
        <v>14</v>
      </c>
      <c r="AE6" s="24"/>
      <c r="AF6" s="24" t="s">
        <v>15</v>
      </c>
      <c r="AG6" s="24"/>
      <c r="AH6" s="24" t="s">
        <v>16</v>
      </c>
      <c r="AI6" s="24"/>
      <c r="AJ6" s="24" t="s">
        <v>17</v>
      </c>
      <c r="AK6" s="24"/>
      <c r="AL6" s="24" t="s">
        <v>14</v>
      </c>
      <c r="AM6" s="24" t="s">
        <v>15</v>
      </c>
      <c r="AN6" s="24" t="s">
        <v>16</v>
      </c>
      <c r="AO6" s="24" t="s">
        <v>17</v>
      </c>
      <c r="AP6" s="24" t="s">
        <v>14</v>
      </c>
      <c r="AQ6" s="24" t="s">
        <v>15</v>
      </c>
      <c r="AR6" s="24" t="s">
        <v>16</v>
      </c>
      <c r="AS6" s="24" t="s">
        <v>17</v>
      </c>
      <c r="AT6" s="24" t="s">
        <v>14</v>
      </c>
      <c r="AU6" s="24" t="s">
        <v>18</v>
      </c>
      <c r="AV6" s="24"/>
      <c r="AW6" s="24"/>
      <c r="AX6" s="24" t="s">
        <v>14</v>
      </c>
      <c r="AY6" s="24" t="s">
        <v>19</v>
      </c>
      <c r="AZ6" s="24"/>
      <c r="BA6" s="24"/>
      <c r="BB6" s="24" t="s">
        <v>0</v>
      </c>
    </row>
    <row r="7" spans="1:54" ht="56.25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9" t="s">
        <v>21</v>
      </c>
      <c r="G7" s="9" t="s">
        <v>22</v>
      </c>
      <c r="H7" s="9" t="s">
        <v>21</v>
      </c>
      <c r="I7" s="9" t="s">
        <v>22</v>
      </c>
      <c r="J7" s="9" t="s">
        <v>21</v>
      </c>
      <c r="K7" s="9" t="s">
        <v>22</v>
      </c>
      <c r="L7" s="9" t="s">
        <v>21</v>
      </c>
      <c r="M7" s="9" t="s">
        <v>22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  <c r="T7" s="24" t="s">
        <v>0</v>
      </c>
      <c r="U7" s="24" t="s">
        <v>0</v>
      </c>
      <c r="V7" s="24" t="s">
        <v>0</v>
      </c>
      <c r="W7" s="9" t="s">
        <v>15</v>
      </c>
      <c r="X7" s="9" t="s">
        <v>16</v>
      </c>
      <c r="Y7" s="9" t="s">
        <v>17</v>
      </c>
      <c r="Z7" s="24" t="s">
        <v>0</v>
      </c>
      <c r="AA7" s="9" t="s">
        <v>15</v>
      </c>
      <c r="AB7" s="9" t="s">
        <v>16</v>
      </c>
      <c r="AC7" s="9" t="s">
        <v>17</v>
      </c>
      <c r="AD7" s="9" t="s">
        <v>21</v>
      </c>
      <c r="AE7" s="9" t="s">
        <v>22</v>
      </c>
      <c r="AF7" s="9" t="s">
        <v>21</v>
      </c>
      <c r="AG7" s="9" t="s">
        <v>22</v>
      </c>
      <c r="AH7" s="9" t="s">
        <v>21</v>
      </c>
      <c r="AI7" s="9" t="s">
        <v>22</v>
      </c>
      <c r="AJ7" s="9" t="s">
        <v>21</v>
      </c>
      <c r="AK7" s="9" t="s">
        <v>22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9" t="s">
        <v>15</v>
      </c>
      <c r="AV7" s="9" t="s">
        <v>16</v>
      </c>
      <c r="AW7" s="9" t="s">
        <v>17</v>
      </c>
      <c r="AX7" s="24" t="s">
        <v>0</v>
      </c>
      <c r="AY7" s="9" t="s">
        <v>15</v>
      </c>
      <c r="AZ7" s="9" t="s">
        <v>16</v>
      </c>
      <c r="BA7" s="9" t="s">
        <v>17</v>
      </c>
      <c r="BB7" s="24" t="s">
        <v>0</v>
      </c>
    </row>
    <row r="8" spans="1:54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37</v>
      </c>
      <c r="P8" s="11" t="s">
        <v>38</v>
      </c>
      <c r="Q8" s="11" t="s">
        <v>39</v>
      </c>
      <c r="R8" s="11" t="s">
        <v>40</v>
      </c>
      <c r="S8" s="11" t="s">
        <v>41</v>
      </c>
      <c r="T8" s="11" t="s">
        <v>42</v>
      </c>
      <c r="U8" s="11" t="s">
        <v>43</v>
      </c>
      <c r="V8" s="11" t="s">
        <v>44</v>
      </c>
      <c r="W8" s="11" t="s">
        <v>45</v>
      </c>
      <c r="X8" s="11" t="s">
        <v>46</v>
      </c>
      <c r="Y8" s="11" t="s">
        <v>47</v>
      </c>
      <c r="Z8" s="11" t="s">
        <v>48</v>
      </c>
      <c r="AA8" s="11" t="s">
        <v>49</v>
      </c>
      <c r="AB8" s="11" t="s">
        <v>50</v>
      </c>
      <c r="AC8" s="11" t="s">
        <v>51</v>
      </c>
      <c r="AD8" s="11" t="s">
        <v>52</v>
      </c>
      <c r="AE8" s="11" t="s">
        <v>53</v>
      </c>
      <c r="AF8" s="11" t="s">
        <v>54</v>
      </c>
      <c r="AG8" s="11" t="s">
        <v>55</v>
      </c>
      <c r="AH8" s="11" t="s">
        <v>56</v>
      </c>
      <c r="AI8" s="11" t="s">
        <v>57</v>
      </c>
      <c r="AJ8" s="11" t="s">
        <v>58</v>
      </c>
      <c r="AK8" s="11" t="s">
        <v>58</v>
      </c>
      <c r="AL8" s="11" t="s">
        <v>59</v>
      </c>
      <c r="AM8" s="11" t="s">
        <v>60</v>
      </c>
      <c r="AN8" s="11" t="s">
        <v>61</v>
      </c>
      <c r="AO8" s="11" t="s">
        <v>62</v>
      </c>
      <c r="AP8" s="11" t="s">
        <v>63</v>
      </c>
      <c r="AQ8" s="11" t="s">
        <v>64</v>
      </c>
      <c r="AR8" s="11" t="s">
        <v>65</v>
      </c>
      <c r="AS8" s="11" t="s">
        <v>66</v>
      </c>
      <c r="AT8" s="11" t="s">
        <v>67</v>
      </c>
      <c r="AU8" s="11" t="s">
        <v>68</v>
      </c>
      <c r="AV8" s="11" t="s">
        <v>69</v>
      </c>
      <c r="AW8" s="11" t="s">
        <v>70</v>
      </c>
      <c r="AX8" s="11" t="s">
        <v>71</v>
      </c>
      <c r="AY8" s="11" t="s">
        <v>72</v>
      </c>
      <c r="AZ8" s="11" t="s">
        <v>73</v>
      </c>
      <c r="BA8" s="11" t="s">
        <v>74</v>
      </c>
      <c r="BB8" s="11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940785.14</v>
      </c>
      <c r="G9" s="6">
        <f>I9+K9+M9</f>
        <v>940244.41</v>
      </c>
      <c r="H9" s="6">
        <f>H10</f>
        <v>0</v>
      </c>
      <c r="I9" s="6">
        <f t="shared" ref="I9:M9" si="0">I10</f>
        <v>0</v>
      </c>
      <c r="J9" s="6">
        <f t="shared" si="0"/>
        <v>0</v>
      </c>
      <c r="K9" s="6">
        <f t="shared" si="0"/>
        <v>0</v>
      </c>
      <c r="L9" s="6">
        <f t="shared" si="0"/>
        <v>940785.14</v>
      </c>
      <c r="M9" s="6">
        <f t="shared" si="0"/>
        <v>940244.41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940785.14</v>
      </c>
      <c r="AE9" s="6">
        <f>AG9+AI9+AK9</f>
        <v>940244.41</v>
      </c>
      <c r="AF9" s="6">
        <f>AF10</f>
        <v>0</v>
      </c>
      <c r="AG9" s="6">
        <f t="shared" ref="AG9:AK9" si="1">AG10</f>
        <v>0</v>
      </c>
      <c r="AH9" s="6">
        <f t="shared" si="1"/>
        <v>0</v>
      </c>
      <c r="AI9" s="6">
        <f t="shared" si="1"/>
        <v>0</v>
      </c>
      <c r="AJ9" s="6">
        <f t="shared" si="1"/>
        <v>940785.14</v>
      </c>
      <c r="AK9" s="6">
        <f t="shared" si="1"/>
        <v>940244.41</v>
      </c>
      <c r="AL9" s="6">
        <v>0</v>
      </c>
      <c r="AM9" s="6">
        <f t="shared" ref="AM9:AO9" si="2">AM10</f>
        <v>0</v>
      </c>
      <c r="AN9" s="6">
        <f t="shared" si="2"/>
        <v>0</v>
      </c>
      <c r="AO9" s="6">
        <f t="shared" si="2"/>
        <v>0</v>
      </c>
      <c r="AP9" s="6">
        <v>0</v>
      </c>
      <c r="AQ9" s="6">
        <f t="shared" ref="AQ9:AS9" si="3">AQ10</f>
        <v>0</v>
      </c>
      <c r="AR9" s="6">
        <f t="shared" si="3"/>
        <v>0</v>
      </c>
      <c r="AS9" s="6">
        <f t="shared" si="3"/>
        <v>0</v>
      </c>
      <c r="AT9" s="6">
        <v>0</v>
      </c>
      <c r="AU9" s="6">
        <f t="shared" ref="AU9:AW9" si="4">AU10</f>
        <v>0</v>
      </c>
      <c r="AV9" s="6">
        <f t="shared" si="4"/>
        <v>0</v>
      </c>
      <c r="AW9" s="6">
        <f t="shared" si="4"/>
        <v>0</v>
      </c>
      <c r="AX9" s="6">
        <v>0</v>
      </c>
      <c r="AY9" s="6">
        <f t="shared" ref="AY9:BA9" si="5">AY10</f>
        <v>0</v>
      </c>
      <c r="AZ9" s="6">
        <f t="shared" si="5"/>
        <v>0</v>
      </c>
      <c r="BA9" s="6">
        <f t="shared" si="5"/>
        <v>0</v>
      </c>
      <c r="BB9" s="3" t="s">
        <v>78</v>
      </c>
    </row>
    <row r="10" spans="1:54" ht="236.25" x14ac:dyDescent="0.2">
      <c r="A10" s="10" t="s">
        <v>376</v>
      </c>
      <c r="B10" s="11" t="s">
        <v>152</v>
      </c>
      <c r="C10" s="11" t="s">
        <v>153</v>
      </c>
      <c r="D10" s="11" t="s">
        <v>0</v>
      </c>
      <c r="E10" s="11" t="s">
        <v>154</v>
      </c>
      <c r="F10" s="14">
        <f>H10+J10+L10</f>
        <v>940785.14</v>
      </c>
      <c r="G10" s="14">
        <f>I10+K10+M10</f>
        <v>940244.41</v>
      </c>
      <c r="H10" s="14">
        <f>H11+H13</f>
        <v>0</v>
      </c>
      <c r="I10" s="14">
        <f t="shared" ref="I10:M10" si="6">I11+I13</f>
        <v>0</v>
      </c>
      <c r="J10" s="14">
        <f t="shared" si="6"/>
        <v>0</v>
      </c>
      <c r="K10" s="14">
        <f t="shared" si="6"/>
        <v>0</v>
      </c>
      <c r="L10" s="14">
        <f t="shared" si="6"/>
        <v>940785.14</v>
      </c>
      <c r="M10" s="14">
        <f t="shared" si="6"/>
        <v>940244.41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>
        <f t="shared" ref="AD10:AE14" si="7">AF10+AH10+AJ10</f>
        <v>940785.14</v>
      </c>
      <c r="AE10" s="14">
        <f t="shared" si="7"/>
        <v>940244.41</v>
      </c>
      <c r="AF10" s="14">
        <f t="shared" ref="AF10:AK10" si="8">AF11+AF13</f>
        <v>0</v>
      </c>
      <c r="AG10" s="14">
        <f t="shared" si="8"/>
        <v>0</v>
      </c>
      <c r="AH10" s="14">
        <f t="shared" si="8"/>
        <v>0</v>
      </c>
      <c r="AI10" s="14">
        <f t="shared" si="8"/>
        <v>0</v>
      </c>
      <c r="AJ10" s="14">
        <f t="shared" si="8"/>
        <v>940785.14</v>
      </c>
      <c r="AK10" s="14">
        <f t="shared" si="8"/>
        <v>940244.41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 t="s">
        <v>78</v>
      </c>
    </row>
    <row r="11" spans="1:54" ht="22.5" x14ac:dyDescent="0.2">
      <c r="A11" s="25" t="s">
        <v>377</v>
      </c>
      <c r="B11" s="11" t="s">
        <v>155</v>
      </c>
      <c r="C11" s="26" t="s">
        <v>156</v>
      </c>
      <c r="D11" s="11" t="s">
        <v>23</v>
      </c>
      <c r="E11" s="11" t="s">
        <v>444</v>
      </c>
      <c r="F11" s="14">
        <f t="shared" ref="F11:G14" si="9">H11+J11+L11</f>
        <v>221700</v>
      </c>
      <c r="G11" s="14">
        <f t="shared" si="9"/>
        <v>221175.51</v>
      </c>
      <c r="H11" s="3"/>
      <c r="I11" s="3"/>
      <c r="J11" s="3"/>
      <c r="K11" s="3"/>
      <c r="L11" s="3">
        <v>221700</v>
      </c>
      <c r="M11" s="3">
        <v>221175.51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14">
        <f t="shared" si="7"/>
        <v>221700</v>
      </c>
      <c r="AE11" s="14">
        <f t="shared" si="7"/>
        <v>221175.51</v>
      </c>
      <c r="AF11" s="3"/>
      <c r="AG11" s="3"/>
      <c r="AH11" s="3">
        <v>0</v>
      </c>
      <c r="AI11" s="3">
        <v>0</v>
      </c>
      <c r="AJ11" s="3">
        <v>221700</v>
      </c>
      <c r="AK11" s="3">
        <v>221175.51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45" x14ac:dyDescent="0.2">
      <c r="A12" s="25" t="s">
        <v>0</v>
      </c>
      <c r="B12" s="11" t="s">
        <v>445</v>
      </c>
      <c r="C12" s="26" t="s">
        <v>0</v>
      </c>
      <c r="D12" s="11" t="s">
        <v>23</v>
      </c>
      <c r="E12" s="15" t="s">
        <v>147</v>
      </c>
      <c r="F12" s="14">
        <f t="shared" si="9"/>
        <v>0</v>
      </c>
      <c r="G12" s="14">
        <f t="shared" si="9"/>
        <v>0</v>
      </c>
      <c r="H12" s="3"/>
      <c r="I12" s="3"/>
      <c r="J12" s="3"/>
      <c r="K12" s="3"/>
      <c r="L12" s="3"/>
      <c r="M12" s="3"/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4">
        <f t="shared" si="7"/>
        <v>0</v>
      </c>
      <c r="AE12" s="14">
        <f t="shared" si="7"/>
        <v>0</v>
      </c>
      <c r="AF12" s="3"/>
      <c r="AG12" s="3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0</v>
      </c>
    </row>
    <row r="13" spans="1:54" ht="22.5" x14ac:dyDescent="0.2">
      <c r="A13" s="25" t="s">
        <v>378</v>
      </c>
      <c r="B13" s="11" t="s">
        <v>159</v>
      </c>
      <c r="C13" s="26" t="s">
        <v>160</v>
      </c>
      <c r="D13" s="11" t="s">
        <v>23</v>
      </c>
      <c r="E13" s="11" t="s">
        <v>161</v>
      </c>
      <c r="F13" s="14">
        <f t="shared" si="9"/>
        <v>719085.14</v>
      </c>
      <c r="G13" s="14">
        <f t="shared" si="9"/>
        <v>719068.9</v>
      </c>
      <c r="H13" s="3"/>
      <c r="I13" s="3"/>
      <c r="J13" s="3"/>
      <c r="K13" s="3"/>
      <c r="L13" s="3">
        <v>719085.14</v>
      </c>
      <c r="M13" s="3">
        <v>719068.9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4">
        <f t="shared" si="7"/>
        <v>719085.14</v>
      </c>
      <c r="AE13" s="14">
        <f t="shared" si="7"/>
        <v>719068.9</v>
      </c>
      <c r="AF13" s="3"/>
      <c r="AG13" s="3"/>
      <c r="AH13" s="3">
        <v>0</v>
      </c>
      <c r="AI13" s="3">
        <v>0</v>
      </c>
      <c r="AJ13" s="3">
        <v>719085.14</v>
      </c>
      <c r="AK13" s="3">
        <v>719068.9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45" x14ac:dyDescent="0.2">
      <c r="A14" s="25" t="s">
        <v>0</v>
      </c>
      <c r="B14" s="11" t="s">
        <v>446</v>
      </c>
      <c r="C14" s="26" t="s">
        <v>0</v>
      </c>
      <c r="D14" s="11" t="s">
        <v>23</v>
      </c>
      <c r="E14" s="11" t="s">
        <v>162</v>
      </c>
      <c r="F14" s="14">
        <f t="shared" si="9"/>
        <v>0</v>
      </c>
      <c r="G14" s="14">
        <f t="shared" si="9"/>
        <v>0</v>
      </c>
      <c r="H14" s="3"/>
      <c r="I14" s="3"/>
      <c r="J14" s="3"/>
      <c r="K14" s="3"/>
      <c r="L14" s="3"/>
      <c r="M14" s="3"/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4">
        <f t="shared" si="7"/>
        <v>0</v>
      </c>
      <c r="AE14" s="14">
        <f t="shared" si="7"/>
        <v>0</v>
      </c>
      <c r="AF14" s="3"/>
      <c r="AG14" s="3"/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ht="73.5" x14ac:dyDescent="0.2">
      <c r="A15" s="4" t="s">
        <v>243</v>
      </c>
      <c r="B15" s="5" t="s">
        <v>244</v>
      </c>
      <c r="C15" s="5" t="s">
        <v>245</v>
      </c>
      <c r="D15" s="5" t="s">
        <v>176</v>
      </c>
      <c r="E15" s="5" t="s">
        <v>0</v>
      </c>
      <c r="F15" s="6"/>
      <c r="G15" s="6"/>
      <c r="H15" s="6"/>
      <c r="I15" s="6"/>
      <c r="J15" s="6"/>
      <c r="K15" s="6"/>
      <c r="L15" s="6"/>
      <c r="M15" s="6"/>
      <c r="N15" s="6">
        <f>O15+P15+Q15</f>
        <v>977100</v>
      </c>
      <c r="O15" s="6">
        <f>O16+O17</f>
        <v>0</v>
      </c>
      <c r="P15" s="6">
        <f t="shared" ref="P15:Q15" si="10">P16+P17</f>
        <v>0</v>
      </c>
      <c r="Q15" s="6">
        <f t="shared" si="10"/>
        <v>977100</v>
      </c>
      <c r="R15" s="6">
        <f>S15+T15+U15</f>
        <v>920200</v>
      </c>
      <c r="S15" s="6">
        <f>S16+S17</f>
        <v>0</v>
      </c>
      <c r="T15" s="6">
        <f t="shared" ref="T15:U15" si="11">T16+T17</f>
        <v>0</v>
      </c>
      <c r="U15" s="6">
        <f t="shared" si="11"/>
        <v>920200</v>
      </c>
      <c r="V15" s="6">
        <f>W15+X15+Y15</f>
        <v>920200</v>
      </c>
      <c r="W15" s="6">
        <f>W16+W17</f>
        <v>0</v>
      </c>
      <c r="X15" s="6">
        <f t="shared" ref="X15:Y15" si="12">X16+X17</f>
        <v>0</v>
      </c>
      <c r="Y15" s="6">
        <f t="shared" si="12"/>
        <v>920200</v>
      </c>
      <c r="Z15" s="6">
        <f>AA15+AB15+AC15</f>
        <v>920200</v>
      </c>
      <c r="AA15" s="6">
        <f>AA16+AA17</f>
        <v>0</v>
      </c>
      <c r="AB15" s="6">
        <f t="shared" ref="AB15:AC15" si="13">AB16+AB17</f>
        <v>0</v>
      </c>
      <c r="AC15" s="6">
        <f t="shared" si="13"/>
        <v>920200</v>
      </c>
      <c r="AD15" s="6"/>
      <c r="AE15" s="6"/>
      <c r="AF15" s="6"/>
      <c r="AG15" s="6"/>
      <c r="AH15" s="6"/>
      <c r="AI15" s="6"/>
      <c r="AJ15" s="6"/>
      <c r="AK15" s="6"/>
      <c r="AL15" s="6">
        <f>AM15+AN15+AO15</f>
        <v>974900</v>
      </c>
      <c r="AM15" s="6">
        <f>AM16+AM17</f>
        <v>0</v>
      </c>
      <c r="AN15" s="6">
        <f t="shared" ref="AN15:AO15" si="14">AN16+AN17</f>
        <v>0</v>
      </c>
      <c r="AO15" s="6">
        <f t="shared" si="14"/>
        <v>974900</v>
      </c>
      <c r="AP15" s="6">
        <f>AQ15+AR15+AS15</f>
        <v>920200</v>
      </c>
      <c r="AQ15" s="6">
        <f>AQ16+AQ17</f>
        <v>0</v>
      </c>
      <c r="AR15" s="6">
        <f t="shared" ref="AR15:AS15" si="15">AR16+AR17</f>
        <v>0</v>
      </c>
      <c r="AS15" s="6">
        <f t="shared" si="15"/>
        <v>920200</v>
      </c>
      <c r="AT15" s="6">
        <f>AU15+AV15+AW15</f>
        <v>920200</v>
      </c>
      <c r="AU15" s="6">
        <f>AU16+AU17</f>
        <v>0</v>
      </c>
      <c r="AV15" s="6">
        <f t="shared" ref="AV15:AW15" si="16">AV16+AV17</f>
        <v>0</v>
      </c>
      <c r="AW15" s="6">
        <f t="shared" si="16"/>
        <v>920200</v>
      </c>
      <c r="AX15" s="6">
        <f>AY15+AZ15+BA15</f>
        <v>920200</v>
      </c>
      <c r="AY15" s="6">
        <f>AY16+AY17</f>
        <v>0</v>
      </c>
      <c r="AZ15" s="6">
        <f t="shared" ref="AZ15:BA15" si="17">AZ16+AZ17</f>
        <v>0</v>
      </c>
      <c r="BA15" s="6">
        <f t="shared" si="17"/>
        <v>920200</v>
      </c>
      <c r="BB15" s="3" t="s">
        <v>0</v>
      </c>
    </row>
    <row r="16" spans="1:54" ht="78.75" x14ac:dyDescent="0.2">
      <c r="A16" s="10" t="s">
        <v>377</v>
      </c>
      <c r="B16" s="11" t="s">
        <v>310</v>
      </c>
      <c r="C16" s="11" t="s">
        <v>311</v>
      </c>
      <c r="D16" s="11" t="s">
        <v>23</v>
      </c>
      <c r="E16" s="11" t="s">
        <v>157</v>
      </c>
      <c r="F16" s="14" t="s">
        <v>0</v>
      </c>
      <c r="G16" s="14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14">
        <f t="shared" ref="N16:N17" si="18">O16+P16+Q16</f>
        <v>229500</v>
      </c>
      <c r="O16" s="3"/>
      <c r="P16" s="3"/>
      <c r="Q16" s="3">
        <v>229500</v>
      </c>
      <c r="R16" s="14">
        <f t="shared" ref="R16:R17" si="19">S16+T16+U16</f>
        <v>216000</v>
      </c>
      <c r="S16" s="3"/>
      <c r="T16" s="3"/>
      <c r="U16" s="3">
        <v>216000</v>
      </c>
      <c r="V16" s="14">
        <f t="shared" ref="V16:V17" si="20">W16+X16+Y16</f>
        <v>216000</v>
      </c>
      <c r="W16" s="3"/>
      <c r="X16" s="3"/>
      <c r="Y16" s="3">
        <v>216000</v>
      </c>
      <c r="Z16" s="14">
        <f t="shared" ref="Z16:Z17" si="21">AA16+AB16+AC16</f>
        <v>216000</v>
      </c>
      <c r="AA16" s="3"/>
      <c r="AB16" s="3"/>
      <c r="AC16" s="3">
        <v>216000</v>
      </c>
      <c r="AD16" s="14">
        <v>0</v>
      </c>
      <c r="AE16" s="14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14">
        <f t="shared" ref="AL16:AL17" si="22">AM16+AN16+AO16</f>
        <v>227300</v>
      </c>
      <c r="AM16" s="3">
        <v>0</v>
      </c>
      <c r="AN16" s="3">
        <v>0</v>
      </c>
      <c r="AO16" s="16">
        <v>227300</v>
      </c>
      <c r="AP16" s="14">
        <f t="shared" ref="AP16:AP17" si="23">AQ16+AR16+AS16</f>
        <v>216000</v>
      </c>
      <c r="AQ16" s="3">
        <v>0</v>
      </c>
      <c r="AR16" s="3">
        <v>0</v>
      </c>
      <c r="AS16" s="3">
        <v>216000</v>
      </c>
      <c r="AT16" s="14">
        <f t="shared" ref="AT16:AT17" si="24">AU16+AV16+AW16</f>
        <v>216000</v>
      </c>
      <c r="AU16" s="3">
        <v>0</v>
      </c>
      <c r="AV16" s="3">
        <v>0</v>
      </c>
      <c r="AW16" s="3">
        <v>216000</v>
      </c>
      <c r="AX16" s="14">
        <f t="shared" ref="AX16:AX17" si="25">AY16+AZ16+BA16</f>
        <v>216000</v>
      </c>
      <c r="AY16" s="3">
        <v>0</v>
      </c>
      <c r="AZ16" s="3">
        <v>0</v>
      </c>
      <c r="BA16" s="3">
        <v>216000</v>
      </c>
      <c r="BB16" s="3" t="s">
        <v>78</v>
      </c>
    </row>
    <row r="17" spans="1:54" ht="78.75" x14ac:dyDescent="0.2">
      <c r="A17" s="10" t="s">
        <v>378</v>
      </c>
      <c r="B17" s="11" t="s">
        <v>312</v>
      </c>
      <c r="C17" s="11" t="s">
        <v>313</v>
      </c>
      <c r="D17" s="11" t="s">
        <v>23</v>
      </c>
      <c r="E17" s="11" t="s">
        <v>157</v>
      </c>
      <c r="F17" s="14" t="s">
        <v>0</v>
      </c>
      <c r="G17" s="14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14">
        <f t="shared" si="18"/>
        <v>747600</v>
      </c>
      <c r="O17" s="3"/>
      <c r="P17" s="3"/>
      <c r="Q17" s="3">
        <v>747600</v>
      </c>
      <c r="R17" s="14">
        <f t="shared" si="19"/>
        <v>704200</v>
      </c>
      <c r="S17" s="3"/>
      <c r="T17" s="3"/>
      <c r="U17" s="3">
        <v>704200</v>
      </c>
      <c r="V17" s="14">
        <f t="shared" si="20"/>
        <v>704200</v>
      </c>
      <c r="W17" s="3"/>
      <c r="X17" s="3"/>
      <c r="Y17" s="3">
        <v>704200</v>
      </c>
      <c r="Z17" s="14">
        <f t="shared" si="21"/>
        <v>704200</v>
      </c>
      <c r="AA17" s="3"/>
      <c r="AB17" s="3"/>
      <c r="AC17" s="3">
        <v>704200</v>
      </c>
      <c r="AD17" s="14">
        <v>0</v>
      </c>
      <c r="AE17" s="14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14">
        <f t="shared" si="22"/>
        <v>747600</v>
      </c>
      <c r="AM17" s="3">
        <v>0</v>
      </c>
      <c r="AN17" s="3">
        <v>0</v>
      </c>
      <c r="AO17" s="3">
        <v>747600</v>
      </c>
      <c r="AP17" s="14">
        <f t="shared" si="23"/>
        <v>704200</v>
      </c>
      <c r="AQ17" s="3">
        <v>0</v>
      </c>
      <c r="AR17" s="3">
        <v>0</v>
      </c>
      <c r="AS17" s="3">
        <v>704200</v>
      </c>
      <c r="AT17" s="14">
        <f t="shared" si="24"/>
        <v>704200</v>
      </c>
      <c r="AU17" s="3">
        <v>0</v>
      </c>
      <c r="AV17" s="3">
        <v>0</v>
      </c>
      <c r="AW17" s="3">
        <v>704200</v>
      </c>
      <c r="AX17" s="14">
        <f t="shared" si="25"/>
        <v>704200</v>
      </c>
      <c r="AY17" s="3">
        <v>0</v>
      </c>
      <c r="AZ17" s="3">
        <v>0</v>
      </c>
      <c r="BA17" s="3">
        <v>704200</v>
      </c>
      <c r="BB17" s="3" t="s">
        <v>78</v>
      </c>
    </row>
  </sheetData>
  <mergeCells count="55"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V6:V7"/>
    <mergeCell ref="H6:I6"/>
    <mergeCell ref="J6:K6"/>
    <mergeCell ref="L6:M6"/>
    <mergeCell ref="N6:N7"/>
    <mergeCell ref="O6:O7"/>
    <mergeCell ref="P6:P7"/>
    <mergeCell ref="Q6:Q7"/>
    <mergeCell ref="R6:R7"/>
    <mergeCell ref="S6:S7"/>
    <mergeCell ref="T6:T7"/>
    <mergeCell ref="U6:U7"/>
    <mergeCell ref="AP6:AP7"/>
    <mergeCell ref="W6:Y6"/>
    <mergeCell ref="Z6:Z7"/>
    <mergeCell ref="AA6:AC6"/>
    <mergeCell ref="AD6:AE6"/>
    <mergeCell ref="AF6:AG6"/>
    <mergeCell ref="AH6:AI6"/>
    <mergeCell ref="AY6:BA6"/>
    <mergeCell ref="A11:A12"/>
    <mergeCell ref="C11:C12"/>
    <mergeCell ref="A13:A14"/>
    <mergeCell ref="C13:C14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workbookViewId="0">
      <pane xSplit="5" ySplit="8" topLeftCell="F11" activePane="bottomRight" state="frozen"/>
      <selection pane="topRight" activeCell="F1" sqref="F1"/>
      <selection pane="bottomLeft" activeCell="A9" sqref="A9"/>
      <selection pane="bottomRight" activeCell="H10" sqref="H10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.83203125" customWidth="1"/>
    <col min="7" max="7" width="12" customWidth="1"/>
    <col min="8" max="8" width="15" customWidth="1"/>
    <col min="9" max="9" width="13.83203125" customWidth="1"/>
    <col min="10" max="10" width="14" customWidth="1"/>
    <col min="11" max="11" width="12" customWidth="1"/>
    <col min="12" max="12" width="14.83203125" customWidth="1"/>
    <col min="13" max="13" width="14.5" customWidth="1"/>
    <col min="14" max="14" width="14.1640625" customWidth="1"/>
    <col min="15" max="15" width="12" customWidth="1"/>
    <col min="16" max="16" width="14.83203125" customWidth="1"/>
    <col min="17" max="17" width="15.5" customWidth="1"/>
    <col min="18" max="18" width="14.1640625" customWidth="1"/>
    <col min="19" max="19" width="12" customWidth="1"/>
    <col min="20" max="20" width="15.5" customWidth="1"/>
    <col min="21" max="21" width="15" customWidth="1"/>
    <col min="22" max="22" width="14.5" customWidth="1"/>
    <col min="23" max="23" width="12" customWidth="1"/>
    <col min="24" max="24" width="14.5" customWidth="1"/>
    <col min="25" max="25" width="15.1640625" customWidth="1"/>
    <col min="26" max="26" width="15.6640625" customWidth="1"/>
    <col min="27" max="27" width="12" customWidth="1"/>
    <col min="28" max="28" width="15" customWidth="1"/>
    <col min="29" max="29" width="15.33203125" customWidth="1"/>
    <col min="30" max="30" width="14.5" customWidth="1"/>
    <col min="31" max="31" width="12" customWidth="1"/>
    <col min="32" max="32" width="14.83203125" customWidth="1"/>
    <col min="33" max="33" width="14" customWidth="1"/>
    <col min="34" max="34" width="14.6640625" customWidth="1"/>
    <col min="35" max="35" width="12" customWidth="1"/>
    <col min="36" max="36" width="14.33203125" customWidth="1"/>
    <col min="37" max="37" width="14.5" customWidth="1"/>
    <col min="38" max="38" width="10.1640625" customWidth="1"/>
  </cols>
  <sheetData>
    <row r="1" spans="1:38" ht="15" x14ac:dyDescent="0.2">
      <c r="A1" s="29" t="s">
        <v>477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5" x14ac:dyDescent="0.2">
      <c r="A2" s="29" t="s">
        <v>434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3.5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x14ac:dyDescent="0.2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7</v>
      </c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 t="s">
        <v>8</v>
      </c>
    </row>
    <row r="5" spans="1:38" x14ac:dyDescent="0.2">
      <c r="A5" s="24" t="s">
        <v>0</v>
      </c>
      <c r="B5" s="24" t="s">
        <v>0</v>
      </c>
      <c r="C5" s="24" t="s">
        <v>0</v>
      </c>
      <c r="D5" s="24" t="s">
        <v>0</v>
      </c>
      <c r="E5" s="24" t="s">
        <v>0</v>
      </c>
      <c r="F5" s="24" t="s">
        <v>10</v>
      </c>
      <c r="G5" s="24"/>
      <c r="H5" s="24"/>
      <c r="I5" s="24"/>
      <c r="J5" s="24" t="s">
        <v>11</v>
      </c>
      <c r="K5" s="24"/>
      <c r="L5" s="24"/>
      <c r="M5" s="24"/>
      <c r="N5" s="24" t="s">
        <v>12</v>
      </c>
      <c r="O5" s="24"/>
      <c r="P5" s="24"/>
      <c r="Q5" s="24"/>
      <c r="R5" s="24"/>
      <c r="S5" s="24"/>
      <c r="T5" s="24"/>
      <c r="U5" s="24"/>
      <c r="V5" s="24" t="s">
        <v>13</v>
      </c>
      <c r="W5" s="24"/>
      <c r="X5" s="24"/>
      <c r="Y5" s="24"/>
      <c r="Z5" s="24" t="s">
        <v>11</v>
      </c>
      <c r="AA5" s="24"/>
      <c r="AB5" s="24"/>
      <c r="AC5" s="24"/>
      <c r="AD5" s="24" t="s">
        <v>12</v>
      </c>
      <c r="AE5" s="24"/>
      <c r="AF5" s="24"/>
      <c r="AG5" s="24"/>
      <c r="AH5" s="24"/>
      <c r="AI5" s="24"/>
      <c r="AJ5" s="24"/>
      <c r="AK5" s="24"/>
      <c r="AL5" s="24" t="s">
        <v>0</v>
      </c>
    </row>
    <row r="6" spans="1:38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14</v>
      </c>
      <c r="G6" s="24" t="s">
        <v>15</v>
      </c>
      <c r="H6" s="24" t="s">
        <v>16</v>
      </c>
      <c r="I6" s="24" t="s">
        <v>17</v>
      </c>
      <c r="J6" s="24" t="s">
        <v>14</v>
      </c>
      <c r="K6" s="24" t="s">
        <v>15</v>
      </c>
      <c r="L6" s="24" t="s">
        <v>16</v>
      </c>
      <c r="M6" s="24" t="s">
        <v>17</v>
      </c>
      <c r="N6" s="24" t="s">
        <v>14</v>
      </c>
      <c r="O6" s="24" t="s">
        <v>18</v>
      </c>
      <c r="P6" s="24"/>
      <c r="Q6" s="24"/>
      <c r="R6" s="24" t="s">
        <v>14</v>
      </c>
      <c r="S6" s="24" t="s">
        <v>19</v>
      </c>
      <c r="T6" s="24"/>
      <c r="U6" s="24"/>
      <c r="V6" s="24" t="s">
        <v>14</v>
      </c>
      <c r="W6" s="24" t="s">
        <v>15</v>
      </c>
      <c r="X6" s="24" t="s">
        <v>16</v>
      </c>
      <c r="Y6" s="24" t="s">
        <v>17</v>
      </c>
      <c r="Z6" s="24" t="s">
        <v>14</v>
      </c>
      <c r="AA6" s="24" t="s">
        <v>15</v>
      </c>
      <c r="AB6" s="24" t="s">
        <v>16</v>
      </c>
      <c r="AC6" s="24" t="s">
        <v>17</v>
      </c>
      <c r="AD6" s="24" t="s">
        <v>14</v>
      </c>
      <c r="AE6" s="24" t="s">
        <v>18</v>
      </c>
      <c r="AF6" s="24"/>
      <c r="AG6" s="24"/>
      <c r="AH6" s="24" t="s">
        <v>14</v>
      </c>
      <c r="AI6" s="24" t="s">
        <v>19</v>
      </c>
      <c r="AJ6" s="24"/>
      <c r="AK6" s="24"/>
      <c r="AL6" s="24" t="s">
        <v>0</v>
      </c>
    </row>
    <row r="7" spans="1:38" ht="56.25" x14ac:dyDescent="0.2">
      <c r="A7" s="24" t="s">
        <v>0</v>
      </c>
      <c r="B7" s="24" t="s">
        <v>0</v>
      </c>
      <c r="C7" s="24" t="s">
        <v>0</v>
      </c>
      <c r="D7" s="24" t="s">
        <v>0</v>
      </c>
      <c r="E7" s="9" t="s">
        <v>20</v>
      </c>
      <c r="F7" s="24" t="s">
        <v>0</v>
      </c>
      <c r="G7" s="24" t="s">
        <v>0</v>
      </c>
      <c r="H7" s="24" t="s">
        <v>0</v>
      </c>
      <c r="I7" s="24" t="s">
        <v>0</v>
      </c>
      <c r="J7" s="24" t="s">
        <v>0</v>
      </c>
      <c r="K7" s="24" t="s">
        <v>0</v>
      </c>
      <c r="L7" s="24" t="s">
        <v>0</v>
      </c>
      <c r="M7" s="24" t="s">
        <v>0</v>
      </c>
      <c r="N7" s="24" t="s">
        <v>0</v>
      </c>
      <c r="O7" s="9" t="s">
        <v>15</v>
      </c>
      <c r="P7" s="9" t="s">
        <v>16</v>
      </c>
      <c r="Q7" s="9" t="s">
        <v>17</v>
      </c>
      <c r="R7" s="24" t="s">
        <v>0</v>
      </c>
      <c r="S7" s="9" t="s">
        <v>15</v>
      </c>
      <c r="T7" s="9" t="s">
        <v>16</v>
      </c>
      <c r="U7" s="9" t="s">
        <v>17</v>
      </c>
      <c r="V7" s="24" t="s">
        <v>0</v>
      </c>
      <c r="W7" s="24" t="s">
        <v>0</v>
      </c>
      <c r="X7" s="24" t="s">
        <v>0</v>
      </c>
      <c r="Y7" s="24" t="s">
        <v>0</v>
      </c>
      <c r="Z7" s="24" t="s">
        <v>0</v>
      </c>
      <c r="AA7" s="24" t="s">
        <v>0</v>
      </c>
      <c r="AB7" s="24" t="s">
        <v>0</v>
      </c>
      <c r="AC7" s="24" t="s">
        <v>0</v>
      </c>
      <c r="AD7" s="24" t="s">
        <v>0</v>
      </c>
      <c r="AE7" s="9" t="s">
        <v>15</v>
      </c>
      <c r="AF7" s="9" t="s">
        <v>16</v>
      </c>
      <c r="AG7" s="9" t="s">
        <v>17</v>
      </c>
      <c r="AH7" s="24" t="s">
        <v>0</v>
      </c>
      <c r="AI7" s="9" t="s">
        <v>15</v>
      </c>
      <c r="AJ7" s="9" t="s">
        <v>16</v>
      </c>
      <c r="AK7" s="9" t="s">
        <v>17</v>
      </c>
      <c r="AL7" s="24" t="s">
        <v>0</v>
      </c>
    </row>
    <row r="8" spans="1:38" x14ac:dyDescent="0.2">
      <c r="A8" s="1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36</v>
      </c>
      <c r="G8" s="11" t="s">
        <v>37</v>
      </c>
      <c r="H8" s="11" t="s">
        <v>38</v>
      </c>
      <c r="I8" s="11" t="s">
        <v>39</v>
      </c>
      <c r="J8" s="11" t="s">
        <v>40</v>
      </c>
      <c r="K8" s="11" t="s">
        <v>41</v>
      </c>
      <c r="L8" s="11" t="s">
        <v>42</v>
      </c>
      <c r="M8" s="11" t="s">
        <v>43</v>
      </c>
      <c r="N8" s="11" t="s">
        <v>44</v>
      </c>
      <c r="O8" s="11" t="s">
        <v>45</v>
      </c>
      <c r="P8" s="11" t="s">
        <v>46</v>
      </c>
      <c r="Q8" s="11" t="s">
        <v>47</v>
      </c>
      <c r="R8" s="11" t="s">
        <v>48</v>
      </c>
      <c r="S8" s="11" t="s">
        <v>49</v>
      </c>
      <c r="T8" s="11" t="s">
        <v>50</v>
      </c>
      <c r="U8" s="11" t="s">
        <v>51</v>
      </c>
      <c r="V8" s="11" t="s">
        <v>59</v>
      </c>
      <c r="W8" s="11" t="s">
        <v>60</v>
      </c>
      <c r="X8" s="11" t="s">
        <v>61</v>
      </c>
      <c r="Y8" s="11" t="s">
        <v>62</v>
      </c>
      <c r="Z8" s="11" t="s">
        <v>63</v>
      </c>
      <c r="AA8" s="11" t="s">
        <v>64</v>
      </c>
      <c r="AB8" s="11" t="s">
        <v>65</v>
      </c>
      <c r="AC8" s="11" t="s">
        <v>66</v>
      </c>
      <c r="AD8" s="11" t="s">
        <v>67</v>
      </c>
      <c r="AE8" s="11" t="s">
        <v>68</v>
      </c>
      <c r="AF8" s="11" t="s">
        <v>69</v>
      </c>
      <c r="AG8" s="11" t="s">
        <v>70</v>
      </c>
      <c r="AH8" s="11" t="s">
        <v>71</v>
      </c>
      <c r="AI8" s="11" t="s">
        <v>72</v>
      </c>
      <c r="AJ8" s="11" t="s">
        <v>73</v>
      </c>
      <c r="AK8" s="11" t="s">
        <v>74</v>
      </c>
      <c r="AL8" s="11" t="s">
        <v>75</v>
      </c>
    </row>
    <row r="9" spans="1:38" ht="73.5" x14ac:dyDescent="0.2">
      <c r="A9" s="4" t="s">
        <v>243</v>
      </c>
      <c r="B9" s="5" t="s">
        <v>244</v>
      </c>
      <c r="C9" s="5" t="s">
        <v>245</v>
      </c>
      <c r="D9" s="5" t="s">
        <v>176</v>
      </c>
      <c r="E9" s="5" t="s">
        <v>0</v>
      </c>
      <c r="F9" s="6">
        <f>G9+H9+I9</f>
        <v>10341250</v>
      </c>
      <c r="G9" s="6">
        <f>G10+G11+G12+G13</f>
        <v>0</v>
      </c>
      <c r="H9" s="6">
        <f t="shared" ref="H9:I9" si="0">H10+H11+H12+H13</f>
        <v>0</v>
      </c>
      <c r="I9" s="6">
        <f t="shared" si="0"/>
        <v>10341250</v>
      </c>
      <c r="J9" s="6">
        <f>K9+L9+M9</f>
        <v>3890000</v>
      </c>
      <c r="K9" s="6">
        <f>K10+K11+K12+K13</f>
        <v>0</v>
      </c>
      <c r="L9" s="6">
        <f t="shared" ref="L9:M9" si="1">L10+L11+L12+L13</f>
        <v>0</v>
      </c>
      <c r="M9" s="6">
        <f t="shared" si="1"/>
        <v>3890000</v>
      </c>
      <c r="N9" s="6">
        <f>O9+P9+Q9</f>
        <v>1035000</v>
      </c>
      <c r="O9" s="6">
        <f>O10+O11+O12+O13</f>
        <v>0</v>
      </c>
      <c r="P9" s="6">
        <f t="shared" ref="P9:Q9" si="2">P10+P11+P12+P13</f>
        <v>0</v>
      </c>
      <c r="Q9" s="6">
        <f t="shared" si="2"/>
        <v>1035000</v>
      </c>
      <c r="R9" s="6">
        <f>S9+T9+U9</f>
        <v>1035000</v>
      </c>
      <c r="S9" s="6">
        <f>S10+S11+S12+S13</f>
        <v>0</v>
      </c>
      <c r="T9" s="6">
        <f t="shared" ref="T9:U9" si="3">T10+T11+T12+T13</f>
        <v>0</v>
      </c>
      <c r="U9" s="6">
        <f t="shared" si="3"/>
        <v>1035000</v>
      </c>
      <c r="V9" s="6">
        <f>W9+X9+Y9</f>
        <v>10338680</v>
      </c>
      <c r="W9" s="6">
        <f>W10+W11+W12+W13</f>
        <v>0</v>
      </c>
      <c r="X9" s="6">
        <f t="shared" ref="X9:Y9" si="4">X10+X11+X12+X13</f>
        <v>0</v>
      </c>
      <c r="Y9" s="6">
        <f t="shared" si="4"/>
        <v>10338680</v>
      </c>
      <c r="Z9" s="6">
        <f>AA9+AB9+AC9</f>
        <v>3890000</v>
      </c>
      <c r="AA9" s="6">
        <f>AA10+AA11+AA12+AA13</f>
        <v>0</v>
      </c>
      <c r="AB9" s="6">
        <f t="shared" ref="AB9:AC9" si="5">AB10+AB11+AB12+AB13</f>
        <v>0</v>
      </c>
      <c r="AC9" s="6">
        <f t="shared" si="5"/>
        <v>3890000</v>
      </c>
      <c r="AD9" s="6">
        <f>AE9+AF9+AG9</f>
        <v>1035000</v>
      </c>
      <c r="AE9" s="6">
        <f>AE10+AE11+AE12+AE13</f>
        <v>0</v>
      </c>
      <c r="AF9" s="6">
        <f t="shared" ref="AF9:AG9" si="6">AF10+AF11+AF12+AF13</f>
        <v>0</v>
      </c>
      <c r="AG9" s="6">
        <f t="shared" si="6"/>
        <v>1035000</v>
      </c>
      <c r="AH9" s="6">
        <f>AI9+AJ9+AK9</f>
        <v>1035000</v>
      </c>
      <c r="AI9" s="6">
        <f>AI10+AI11+AI12+AI13</f>
        <v>0</v>
      </c>
      <c r="AJ9" s="6">
        <f t="shared" ref="AJ9:AK9" si="7">AJ10+AJ11+AJ12+AJ13</f>
        <v>0</v>
      </c>
      <c r="AK9" s="6">
        <f t="shared" si="7"/>
        <v>1035000</v>
      </c>
      <c r="AL9" s="3" t="s">
        <v>0</v>
      </c>
    </row>
    <row r="10" spans="1:38" ht="56.25" x14ac:dyDescent="0.2">
      <c r="A10" s="10" t="s">
        <v>408</v>
      </c>
      <c r="B10" s="11" t="s">
        <v>246</v>
      </c>
      <c r="C10" s="11" t="s">
        <v>247</v>
      </c>
      <c r="D10" s="11" t="s">
        <v>23</v>
      </c>
      <c r="E10" s="11" t="s">
        <v>85</v>
      </c>
      <c r="F10" s="14">
        <f t="shared" ref="F10:F13" si="8">G10+H10+I10</f>
        <v>6105750</v>
      </c>
      <c r="G10" s="3"/>
      <c r="H10" s="3"/>
      <c r="I10" s="3">
        <v>6105750</v>
      </c>
      <c r="J10" s="14">
        <f t="shared" ref="J10:J13" si="9">K10+L10+M10</f>
        <v>3690000</v>
      </c>
      <c r="K10" s="3"/>
      <c r="L10" s="3"/>
      <c r="M10" s="3">
        <v>3690000</v>
      </c>
      <c r="N10" s="14">
        <f t="shared" ref="N10:N13" si="10">O10+P10+Q10</f>
        <v>1035000</v>
      </c>
      <c r="O10" s="3"/>
      <c r="P10" s="3"/>
      <c r="Q10" s="3">
        <v>1035000</v>
      </c>
      <c r="R10" s="14">
        <f t="shared" ref="R10:R13" si="11">S10+T10+U10</f>
        <v>1035000</v>
      </c>
      <c r="S10" s="3"/>
      <c r="T10" s="3"/>
      <c r="U10" s="3">
        <v>1035000</v>
      </c>
      <c r="V10" s="14">
        <f>W10+X10+Y10</f>
        <v>6105380</v>
      </c>
      <c r="W10" s="3">
        <v>0</v>
      </c>
      <c r="X10" s="3">
        <v>0</v>
      </c>
      <c r="Y10" s="3">
        <v>6105380</v>
      </c>
      <c r="Z10" s="14">
        <f>AA10+AB10+AC10</f>
        <v>3690000</v>
      </c>
      <c r="AA10" s="3">
        <v>0</v>
      </c>
      <c r="AB10" s="3">
        <v>0</v>
      </c>
      <c r="AC10" s="3">
        <v>3690000</v>
      </c>
      <c r="AD10" s="14">
        <f>AE10+AF10+AG10</f>
        <v>1035000</v>
      </c>
      <c r="AE10" s="3">
        <v>0</v>
      </c>
      <c r="AF10" s="3">
        <v>0</v>
      </c>
      <c r="AG10" s="3">
        <v>1035000</v>
      </c>
      <c r="AH10" s="14">
        <f>AI10+AJ10+AK10</f>
        <v>1035000</v>
      </c>
      <c r="AI10" s="3">
        <v>0</v>
      </c>
      <c r="AJ10" s="3">
        <v>0</v>
      </c>
      <c r="AK10" s="3">
        <v>1035000</v>
      </c>
      <c r="AL10" s="3" t="s">
        <v>78</v>
      </c>
    </row>
    <row r="11" spans="1:38" ht="191.25" x14ac:dyDescent="0.2">
      <c r="A11" s="10" t="s">
        <v>428</v>
      </c>
      <c r="B11" s="11" t="s">
        <v>305</v>
      </c>
      <c r="C11" s="11" t="s">
        <v>306</v>
      </c>
      <c r="D11" s="11" t="s">
        <v>118</v>
      </c>
      <c r="E11" s="11" t="s">
        <v>307</v>
      </c>
      <c r="F11" s="14">
        <f t="shared" si="8"/>
        <v>1529500</v>
      </c>
      <c r="G11" s="3"/>
      <c r="H11" s="3"/>
      <c r="I11" s="3">
        <v>1529500</v>
      </c>
      <c r="J11" s="14">
        <f t="shared" si="9"/>
        <v>200000</v>
      </c>
      <c r="K11" s="3"/>
      <c r="L11" s="3"/>
      <c r="M11" s="3">
        <v>200000</v>
      </c>
      <c r="N11" s="14">
        <f t="shared" si="10"/>
        <v>0</v>
      </c>
      <c r="O11" s="3"/>
      <c r="P11" s="3"/>
      <c r="Q11" s="3"/>
      <c r="R11" s="14">
        <f t="shared" si="11"/>
        <v>0</v>
      </c>
      <c r="S11" s="3"/>
      <c r="T11" s="3"/>
      <c r="U11" s="3"/>
      <c r="V11" s="14">
        <f t="shared" ref="V11:V13" si="12">W11+X11+Y11</f>
        <v>1529500</v>
      </c>
      <c r="W11" s="3">
        <v>0</v>
      </c>
      <c r="X11" s="3">
        <v>0</v>
      </c>
      <c r="Y11" s="3">
        <v>1529500</v>
      </c>
      <c r="Z11" s="14">
        <f t="shared" ref="Z11:Z13" si="13">AA11+AB11+AC11</f>
        <v>200000</v>
      </c>
      <c r="AA11" s="3">
        <v>0</v>
      </c>
      <c r="AB11" s="3">
        <v>0</v>
      </c>
      <c r="AC11" s="3">
        <v>200000</v>
      </c>
      <c r="AD11" s="14">
        <f t="shared" ref="AD11:AD13" si="14">AE11+AF11+AG11</f>
        <v>0</v>
      </c>
      <c r="AE11" s="3">
        <v>0</v>
      </c>
      <c r="AF11" s="3">
        <v>0</v>
      </c>
      <c r="AG11" s="3">
        <v>0</v>
      </c>
      <c r="AH11" s="14">
        <f t="shared" ref="AH11:AH13" si="15">AI11+AJ11+AK11</f>
        <v>0</v>
      </c>
      <c r="AI11" s="3">
        <v>0</v>
      </c>
      <c r="AJ11" s="3">
        <v>0</v>
      </c>
      <c r="AK11" s="3">
        <v>0</v>
      </c>
      <c r="AL11" s="3" t="s">
        <v>78</v>
      </c>
    </row>
    <row r="12" spans="1:38" ht="78.75" x14ac:dyDescent="0.2">
      <c r="A12" s="10" t="s">
        <v>377</v>
      </c>
      <c r="B12" s="11" t="s">
        <v>310</v>
      </c>
      <c r="C12" s="11" t="s">
        <v>311</v>
      </c>
      <c r="D12" s="11" t="s">
        <v>23</v>
      </c>
      <c r="E12" s="11" t="s">
        <v>157</v>
      </c>
      <c r="F12" s="14">
        <f t="shared" si="8"/>
        <v>706000</v>
      </c>
      <c r="G12" s="3"/>
      <c r="H12" s="3"/>
      <c r="I12" s="3">
        <v>706000</v>
      </c>
      <c r="J12" s="14">
        <f t="shared" si="9"/>
        <v>0</v>
      </c>
      <c r="K12" s="3"/>
      <c r="L12" s="3"/>
      <c r="M12" s="3"/>
      <c r="N12" s="14">
        <f t="shared" si="10"/>
        <v>0</v>
      </c>
      <c r="O12" s="3"/>
      <c r="P12" s="3"/>
      <c r="Q12" s="3"/>
      <c r="R12" s="14">
        <f t="shared" si="11"/>
        <v>0</v>
      </c>
      <c r="S12" s="3"/>
      <c r="T12" s="3"/>
      <c r="U12" s="3"/>
      <c r="V12" s="14">
        <f t="shared" si="12"/>
        <v>703800</v>
      </c>
      <c r="W12" s="3">
        <v>0</v>
      </c>
      <c r="X12" s="3">
        <v>0</v>
      </c>
      <c r="Y12" s="3">
        <v>703800</v>
      </c>
      <c r="Z12" s="14">
        <f t="shared" si="13"/>
        <v>0</v>
      </c>
      <c r="AA12" s="3">
        <v>0</v>
      </c>
      <c r="AB12" s="3">
        <v>0</v>
      </c>
      <c r="AC12" s="3"/>
      <c r="AD12" s="14">
        <f t="shared" si="14"/>
        <v>0</v>
      </c>
      <c r="AE12" s="3">
        <v>0</v>
      </c>
      <c r="AF12" s="3">
        <v>0</v>
      </c>
      <c r="AG12" s="3"/>
      <c r="AH12" s="14">
        <f t="shared" si="15"/>
        <v>0</v>
      </c>
      <c r="AI12" s="3">
        <v>0</v>
      </c>
      <c r="AJ12" s="3">
        <v>0</v>
      </c>
      <c r="AK12" s="3"/>
      <c r="AL12" s="3" t="s">
        <v>78</v>
      </c>
    </row>
    <row r="13" spans="1:38" ht="78.75" x14ac:dyDescent="0.2">
      <c r="A13" s="10" t="s">
        <v>378</v>
      </c>
      <c r="B13" s="11" t="s">
        <v>312</v>
      </c>
      <c r="C13" s="11" t="s">
        <v>313</v>
      </c>
      <c r="D13" s="11" t="s">
        <v>23</v>
      </c>
      <c r="E13" s="11" t="s">
        <v>157</v>
      </c>
      <c r="F13" s="14">
        <f t="shared" si="8"/>
        <v>2000000</v>
      </c>
      <c r="G13" s="3"/>
      <c r="H13" s="3"/>
      <c r="I13" s="3">
        <v>2000000</v>
      </c>
      <c r="J13" s="14">
        <f t="shared" si="9"/>
        <v>0</v>
      </c>
      <c r="K13" s="3"/>
      <c r="L13" s="3"/>
      <c r="M13" s="3"/>
      <c r="N13" s="14">
        <f t="shared" si="10"/>
        <v>0</v>
      </c>
      <c r="O13" s="3"/>
      <c r="P13" s="3"/>
      <c r="Q13" s="3"/>
      <c r="R13" s="14">
        <f t="shared" si="11"/>
        <v>0</v>
      </c>
      <c r="S13" s="3"/>
      <c r="T13" s="3"/>
      <c r="U13" s="3"/>
      <c r="V13" s="14">
        <f t="shared" si="12"/>
        <v>2000000</v>
      </c>
      <c r="W13" s="3">
        <v>0</v>
      </c>
      <c r="X13" s="3">
        <v>0</v>
      </c>
      <c r="Y13" s="3">
        <v>2000000</v>
      </c>
      <c r="Z13" s="14">
        <f t="shared" si="13"/>
        <v>0</v>
      </c>
      <c r="AA13" s="3">
        <v>0</v>
      </c>
      <c r="AB13" s="3">
        <v>0</v>
      </c>
      <c r="AC13" s="3"/>
      <c r="AD13" s="14">
        <f t="shared" si="14"/>
        <v>0</v>
      </c>
      <c r="AE13" s="3">
        <v>0</v>
      </c>
      <c r="AF13" s="3">
        <v>0</v>
      </c>
      <c r="AG13" s="3"/>
      <c r="AH13" s="14">
        <f t="shared" si="15"/>
        <v>0</v>
      </c>
      <c r="AI13" s="3">
        <v>0</v>
      </c>
      <c r="AJ13" s="3">
        <v>0</v>
      </c>
      <c r="AK13" s="3"/>
      <c r="AL13" s="3" t="s">
        <v>78</v>
      </c>
    </row>
  </sheetData>
  <mergeCells count="41">
    <mergeCell ref="A1:AL1"/>
    <mergeCell ref="A2:AL2"/>
    <mergeCell ref="A3:AL3"/>
    <mergeCell ref="A4:A7"/>
    <mergeCell ref="B4:B7"/>
    <mergeCell ref="C4:C7"/>
    <mergeCell ref="D4:D7"/>
    <mergeCell ref="E4:E6"/>
    <mergeCell ref="F4:U4"/>
    <mergeCell ref="V4:AK4"/>
    <mergeCell ref="AL4:AL7"/>
    <mergeCell ref="F5:I5"/>
    <mergeCell ref="J5:M5"/>
    <mergeCell ref="N5:U5"/>
    <mergeCell ref="V5:Y5"/>
    <mergeCell ref="Z5:AC5"/>
    <mergeCell ref="AD5:AK5"/>
    <mergeCell ref="F6:F7"/>
    <mergeCell ref="G6:G7"/>
    <mergeCell ref="H6:H7"/>
    <mergeCell ref="X6:X7"/>
    <mergeCell ref="I6:I7"/>
    <mergeCell ref="J6:J7"/>
    <mergeCell ref="K6:K7"/>
    <mergeCell ref="L6:L7"/>
    <mergeCell ref="M6:M7"/>
    <mergeCell ref="N6:N7"/>
    <mergeCell ref="O6:Q6"/>
    <mergeCell ref="R6:R7"/>
    <mergeCell ref="S6:U6"/>
    <mergeCell ref="V6:V7"/>
    <mergeCell ref="W6:W7"/>
    <mergeCell ref="AE6:AG6"/>
    <mergeCell ref="AH6:AH7"/>
    <mergeCell ref="AI6:AK6"/>
    <mergeCell ref="Y6:Y7"/>
    <mergeCell ref="Z6:Z7"/>
    <mergeCell ref="AA6:AA7"/>
    <mergeCell ref="AB6:AB7"/>
    <mergeCell ref="AC6:AC7"/>
    <mergeCell ref="AD6:A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Админ</vt:lpstr>
      <vt:lpstr>РОО</vt:lpstr>
      <vt:lpstr>РАЙФО</vt:lpstr>
      <vt:lpstr>Совет</vt:lpstr>
      <vt:lpstr>КСП</vt:lpstr>
      <vt:lpstr>КУМИ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2021-07-12T09:07:06Z</dcterms:modified>
</cp:coreProperties>
</file>